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https://sirm.sharepoint.com/project2055/Analyse/Rapport/Phase B/"/>
    </mc:Choice>
  </mc:AlternateContent>
  <xr:revisionPtr revIDLastSave="12" documentId="13_ncr:1_{719B1473-FEFE-4166-83FD-83EF9AB12E1B}" xr6:coauthVersionLast="47" xr6:coauthVersionMax="47" xr10:uidLastSave="{1E79F8CE-75A5-4827-BF48-EF54AEB5978E}"/>
  <bookViews>
    <workbookView xWindow="5940" yWindow="-16320" windowWidth="29040" windowHeight="15840" activeTab="1" xr2:uid="{00000000-000D-0000-FFFF-FFFF00000000}"/>
  </bookViews>
  <sheets>
    <sheet name="Disclaimer" sheetId="7" r:id="rId1"/>
    <sheet name="eNPV model" sheetId="2" r:id="rId2"/>
    <sheet name="Inputs &gt;&gt;&gt;" sheetId="6" r:id="rId3"/>
    <sheet name="Assumptions" sheetId="4" r:id="rId4"/>
    <sheet name="Ramp curve" sheetId="5" r:id="rId5"/>
  </sheets>
  <definedNames>
    <definedName name="_xlnm._FilterDatabase" localSheetId="3" hidden="1">Assumptions!$U$71:$V$71</definedName>
    <definedName name="blank_row" localSheetId="4">#REF!</definedName>
    <definedName name="blank_row">#REF!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41974.8600231481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otes_anchor">#REF!</definedName>
    <definedName name="notes_blank_row">#REF!</definedName>
    <definedName name="notes_liv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O102" i="4"/>
  <c r="O105" i="4" s="1"/>
  <c r="G24" i="4"/>
  <c r="I39" i="4"/>
  <c r="I37" i="4"/>
  <c r="H39" i="4"/>
  <c r="G37" i="4"/>
  <c r="AH27" i="4"/>
  <c r="AH26" i="4"/>
  <c r="AH25" i="4"/>
  <c r="AH24" i="4"/>
  <c r="AF27" i="4"/>
  <c r="AF26" i="4"/>
  <c r="AF25" i="4"/>
  <c r="AF24" i="4"/>
  <c r="AE27" i="4"/>
  <c r="AE26" i="4"/>
  <c r="AE25" i="4"/>
  <c r="AE24" i="4"/>
  <c r="AC27" i="4"/>
  <c r="AC26" i="4"/>
  <c r="AC25" i="4"/>
  <c r="AC24" i="4"/>
  <c r="Z27" i="4"/>
  <c r="Z26" i="4"/>
  <c r="Z25" i="4"/>
  <c r="Z24" i="4"/>
  <c r="J173" i="2"/>
  <c r="O106" i="4" l="1"/>
  <c r="O107" i="4"/>
  <c r="O108" i="4"/>
  <c r="O109" i="4"/>
  <c r="O110" i="4"/>
  <c r="O103" i="4"/>
  <c r="O104" i="4"/>
  <c r="G105" i="4" s="1"/>
  <c r="G13" i="4"/>
  <c r="J65" i="4" s="1"/>
  <c r="G14" i="4"/>
  <c r="W24" i="4"/>
  <c r="W25" i="4"/>
  <c r="W26" i="4"/>
  <c r="W27" i="4"/>
  <c r="V52" i="4"/>
  <c r="W52" i="4" s="1"/>
  <c r="AE52" i="4"/>
  <c r="AF52" i="4" s="1"/>
  <c r="AG52" i="4" s="1"/>
  <c r="AH52" i="4" l="1"/>
  <c r="I58" i="4"/>
  <c r="I59" i="4"/>
  <c r="I61" i="4"/>
  <c r="J59" i="4"/>
  <c r="J61" i="4"/>
  <c r="J62" i="4"/>
  <c r="F63" i="4"/>
  <c r="H58" i="4"/>
  <c r="F65" i="4"/>
  <c r="F60" i="4"/>
  <c r="G63" i="4"/>
  <c r="F58" i="4"/>
  <c r="G61" i="4"/>
  <c r="H64" i="4"/>
  <c r="G60" i="4"/>
  <c r="H63" i="4"/>
  <c r="G58" i="4"/>
  <c r="H61" i="4"/>
  <c r="I64" i="4"/>
  <c r="J64" i="4"/>
  <c r="J58" i="4"/>
  <c r="H60" i="4"/>
  <c r="F62" i="4"/>
  <c r="I63" i="4"/>
  <c r="G65" i="4"/>
  <c r="F59" i="4"/>
  <c r="I60" i="4"/>
  <c r="G62" i="4"/>
  <c r="H65" i="4"/>
  <c r="G59" i="4"/>
  <c r="J60" i="4"/>
  <c r="H62" i="4"/>
  <c r="F64" i="4"/>
  <c r="I65" i="4"/>
  <c r="H59" i="4"/>
  <c r="F61" i="4"/>
  <c r="I62" i="4"/>
  <c r="G64" i="4"/>
  <c r="F104" i="4"/>
  <c r="I107" i="4"/>
  <c r="H106" i="4"/>
  <c r="X52" i="4"/>
  <c r="Y52" i="4" s="1"/>
  <c r="F105" i="4" l="1"/>
  <c r="J175" i="2" s="1"/>
  <c r="J174" i="2"/>
  <c r="G27" i="4"/>
  <c r="H27" i="4"/>
  <c r="F106" i="4"/>
  <c r="H107" i="4"/>
  <c r="G106" i="4"/>
  <c r="G107" i="4" s="1"/>
  <c r="H24" i="4"/>
  <c r="H25" i="4"/>
  <c r="H26" i="4"/>
  <c r="F107" i="4" l="1"/>
  <c r="J177" i="2" s="1"/>
  <c r="J176" i="2"/>
  <c r="G26" i="4"/>
  <c r="L110" i="4" s="1"/>
  <c r="G25" i="4"/>
  <c r="K109" i="4" s="1"/>
  <c r="K110" i="4" l="1"/>
  <c r="J108" i="4"/>
  <c r="I108" i="4"/>
  <c r="I109" i="4" s="1"/>
  <c r="I110" i="4" s="1"/>
  <c r="G108" i="4"/>
  <c r="G109" i="4" s="1"/>
  <c r="G110" i="4" s="1"/>
  <c r="H108" i="4"/>
  <c r="H109" i="4" s="1"/>
  <c r="H110" i="4" s="1"/>
  <c r="F108" i="4"/>
  <c r="F109" i="4" s="1"/>
  <c r="F110" i="4" s="1"/>
  <c r="V39" i="4"/>
  <c r="W39" i="4" s="1"/>
  <c r="V38" i="4"/>
  <c r="W38" i="4" s="1"/>
  <c r="V37" i="4"/>
  <c r="W37" i="4" s="1"/>
  <c r="AD75" i="4"/>
  <c r="AE75" i="4" s="1"/>
  <c r="AE39" i="4"/>
  <c r="AF39" i="4" s="1"/>
  <c r="AE38" i="4"/>
  <c r="AF38" i="4" s="1"/>
  <c r="AE37" i="4"/>
  <c r="AF37" i="4" s="1"/>
  <c r="J109" i="4" l="1"/>
  <c r="J178" i="2"/>
  <c r="X37" i="4"/>
  <c r="X39" i="4"/>
  <c r="Y39" i="4" s="1"/>
  <c r="X38" i="4"/>
  <c r="Y38" i="4" s="1"/>
  <c r="AF75" i="4"/>
  <c r="AG75" i="4" s="1"/>
  <c r="AG38" i="4"/>
  <c r="AH38" i="4" s="1"/>
  <c r="AG37" i="4"/>
  <c r="AH37" i="4" s="1"/>
  <c r="AG39" i="4"/>
  <c r="AH39" i="4" s="1"/>
  <c r="AD99" i="4"/>
  <c r="AE99" i="4" s="1"/>
  <c r="W99" i="4"/>
  <c r="X99" i="4" s="1"/>
  <c r="AD98" i="4"/>
  <c r="AE98" i="4" s="1"/>
  <c r="W98" i="4"/>
  <c r="X98" i="4" s="1"/>
  <c r="AD97" i="4"/>
  <c r="AE97" i="4" s="1"/>
  <c r="W97" i="4"/>
  <c r="X97" i="4" s="1"/>
  <c r="AD77" i="4"/>
  <c r="AE77" i="4" s="1"/>
  <c r="W77" i="4"/>
  <c r="X77" i="4" s="1"/>
  <c r="AD76" i="4"/>
  <c r="AE76" i="4" s="1"/>
  <c r="W76" i="4"/>
  <c r="X76" i="4" s="1"/>
  <c r="W75" i="4"/>
  <c r="X75" i="4" s="1"/>
  <c r="AD88" i="4"/>
  <c r="AE88" i="4" s="1"/>
  <c r="AD87" i="4"/>
  <c r="AE87" i="4" s="1"/>
  <c r="AD86" i="4"/>
  <c r="AE86" i="4" s="1"/>
  <c r="W87" i="4"/>
  <c r="X87" i="4" s="1"/>
  <c r="W88" i="4"/>
  <c r="X88" i="4" s="1"/>
  <c r="W86" i="4"/>
  <c r="X86" i="4" s="1"/>
  <c r="J127" i="2"/>
  <c r="J208" i="2"/>
  <c r="O214" i="2"/>
  <c r="O133" i="2"/>
  <c r="N109" i="2"/>
  <c r="AG55" i="2"/>
  <c r="AH55" i="2"/>
  <c r="AI55" i="2"/>
  <c r="AJ55" i="2"/>
  <c r="AK55" i="2"/>
  <c r="AL55" i="2"/>
  <c r="AM55" i="2"/>
  <c r="AN55" i="2"/>
  <c r="AO55" i="2"/>
  <c r="AP55" i="2"/>
  <c r="AQ55" i="2"/>
  <c r="AR55" i="2"/>
  <c r="AS55" i="2"/>
  <c r="AT55" i="2"/>
  <c r="AU55" i="2"/>
  <c r="AV55" i="2"/>
  <c r="AW55" i="2"/>
  <c r="AX55" i="2"/>
  <c r="AY55" i="2"/>
  <c r="AZ55" i="2"/>
  <c r="BA55" i="2"/>
  <c r="BB55" i="2"/>
  <c r="BC55" i="2"/>
  <c r="BD55" i="2"/>
  <c r="BE55" i="2"/>
  <c r="BF55" i="2"/>
  <c r="BG55" i="2"/>
  <c r="BH55" i="2"/>
  <c r="BI55" i="2"/>
  <c r="BJ55" i="2"/>
  <c r="BK55" i="2"/>
  <c r="AG56" i="2"/>
  <c r="AH56" i="2"/>
  <c r="AI56" i="2"/>
  <c r="AJ56" i="2"/>
  <c r="AK56" i="2"/>
  <c r="AL56" i="2"/>
  <c r="AM56" i="2"/>
  <c r="AN56" i="2"/>
  <c r="AO56" i="2"/>
  <c r="AP56" i="2"/>
  <c r="AQ56" i="2"/>
  <c r="AR56" i="2"/>
  <c r="AS56" i="2"/>
  <c r="AT56" i="2"/>
  <c r="AU56" i="2"/>
  <c r="AV56" i="2"/>
  <c r="AW56" i="2"/>
  <c r="AX56" i="2"/>
  <c r="AY56" i="2"/>
  <c r="AZ56" i="2"/>
  <c r="BA56" i="2"/>
  <c r="BB56" i="2"/>
  <c r="BC56" i="2"/>
  <c r="BD56" i="2"/>
  <c r="BE56" i="2"/>
  <c r="BF56" i="2"/>
  <c r="BG56" i="2"/>
  <c r="BH56" i="2"/>
  <c r="BI56" i="2"/>
  <c r="BJ56" i="2"/>
  <c r="BK56" i="2"/>
  <c r="AG57" i="2"/>
  <c r="AH57" i="2"/>
  <c r="AI57" i="2"/>
  <c r="AJ57" i="2"/>
  <c r="AK57" i="2"/>
  <c r="AL57" i="2"/>
  <c r="AM57" i="2"/>
  <c r="AN57" i="2"/>
  <c r="AO57" i="2"/>
  <c r="AP57" i="2"/>
  <c r="AQ57" i="2"/>
  <c r="AR57" i="2"/>
  <c r="AS57" i="2"/>
  <c r="AT57" i="2"/>
  <c r="AU57" i="2"/>
  <c r="AV57" i="2"/>
  <c r="AW57" i="2"/>
  <c r="AX57" i="2"/>
  <c r="AY57" i="2"/>
  <c r="AZ57" i="2"/>
  <c r="BA57" i="2"/>
  <c r="BB57" i="2"/>
  <c r="BC57" i="2"/>
  <c r="BD57" i="2"/>
  <c r="BE57" i="2"/>
  <c r="BF57" i="2"/>
  <c r="BG57" i="2"/>
  <c r="BH57" i="2"/>
  <c r="BI57" i="2"/>
  <c r="BJ57" i="2"/>
  <c r="BK57" i="2"/>
  <c r="AG58" i="2"/>
  <c r="AH58" i="2"/>
  <c r="AI58" i="2"/>
  <c r="AJ58" i="2"/>
  <c r="AK58" i="2"/>
  <c r="AL58" i="2"/>
  <c r="AM58" i="2"/>
  <c r="AN58" i="2"/>
  <c r="AO58" i="2"/>
  <c r="AP58" i="2"/>
  <c r="AQ58" i="2"/>
  <c r="AR58" i="2"/>
  <c r="AS58" i="2"/>
  <c r="AT58" i="2"/>
  <c r="AU58" i="2"/>
  <c r="AV58" i="2"/>
  <c r="AW58" i="2"/>
  <c r="AX58" i="2"/>
  <c r="AY58" i="2"/>
  <c r="AZ58" i="2"/>
  <c r="BA58" i="2"/>
  <c r="BB58" i="2"/>
  <c r="BC58" i="2"/>
  <c r="BD58" i="2"/>
  <c r="BE58" i="2"/>
  <c r="BF58" i="2"/>
  <c r="BG58" i="2"/>
  <c r="BH58" i="2"/>
  <c r="BI58" i="2"/>
  <c r="BJ58" i="2"/>
  <c r="BK58" i="2"/>
  <c r="AG59" i="2"/>
  <c r="AH59" i="2"/>
  <c r="AI59" i="2"/>
  <c r="AJ59" i="2"/>
  <c r="AK59" i="2"/>
  <c r="AL59" i="2"/>
  <c r="AM59" i="2"/>
  <c r="AN59" i="2"/>
  <c r="AO59" i="2"/>
  <c r="AP59" i="2"/>
  <c r="AQ59" i="2"/>
  <c r="AR59" i="2"/>
  <c r="AS59" i="2"/>
  <c r="AT59" i="2"/>
  <c r="AU59" i="2"/>
  <c r="AV59" i="2"/>
  <c r="AW59" i="2"/>
  <c r="AX59" i="2"/>
  <c r="AY59" i="2"/>
  <c r="AZ59" i="2"/>
  <c r="BA59" i="2"/>
  <c r="BB59" i="2"/>
  <c r="BC59" i="2"/>
  <c r="BD59" i="2"/>
  <c r="BE59" i="2"/>
  <c r="BF59" i="2"/>
  <c r="BG59" i="2"/>
  <c r="BH59" i="2"/>
  <c r="BI59" i="2"/>
  <c r="BJ59" i="2"/>
  <c r="BK59" i="2"/>
  <c r="AG60" i="2"/>
  <c r="AH60" i="2"/>
  <c r="AI60" i="2"/>
  <c r="AJ60" i="2"/>
  <c r="AK60" i="2"/>
  <c r="AL60" i="2"/>
  <c r="AM60" i="2"/>
  <c r="AN60" i="2"/>
  <c r="AO60" i="2"/>
  <c r="AP60" i="2"/>
  <c r="AQ60" i="2"/>
  <c r="AR60" i="2"/>
  <c r="AS60" i="2"/>
  <c r="AT60" i="2"/>
  <c r="AU60" i="2"/>
  <c r="AV60" i="2"/>
  <c r="AW60" i="2"/>
  <c r="AX60" i="2"/>
  <c r="AY60" i="2"/>
  <c r="AZ60" i="2"/>
  <c r="BA60" i="2"/>
  <c r="BB60" i="2"/>
  <c r="BC60" i="2"/>
  <c r="BD60" i="2"/>
  <c r="BE60" i="2"/>
  <c r="BF60" i="2"/>
  <c r="BG60" i="2"/>
  <c r="BH60" i="2"/>
  <c r="BI60" i="2"/>
  <c r="BJ60" i="2"/>
  <c r="BK60" i="2"/>
  <c r="AG61" i="2"/>
  <c r="AH61" i="2"/>
  <c r="AI61" i="2"/>
  <c r="AJ61" i="2"/>
  <c r="AK61" i="2"/>
  <c r="AL61" i="2"/>
  <c r="AM61" i="2"/>
  <c r="AN61" i="2"/>
  <c r="AO61" i="2"/>
  <c r="AP61" i="2"/>
  <c r="AQ61" i="2"/>
  <c r="AR61" i="2"/>
  <c r="AS61" i="2"/>
  <c r="AT61" i="2"/>
  <c r="AU61" i="2"/>
  <c r="AV61" i="2"/>
  <c r="AW61" i="2"/>
  <c r="AX61" i="2"/>
  <c r="AY61" i="2"/>
  <c r="AZ61" i="2"/>
  <c r="BA61" i="2"/>
  <c r="BB61" i="2"/>
  <c r="BC61" i="2"/>
  <c r="BD61" i="2"/>
  <c r="BE61" i="2"/>
  <c r="BF61" i="2"/>
  <c r="BG61" i="2"/>
  <c r="BH61" i="2"/>
  <c r="BI61" i="2"/>
  <c r="BJ61" i="2"/>
  <c r="BK61" i="2"/>
  <c r="AG62" i="2"/>
  <c r="AH62" i="2"/>
  <c r="AI62" i="2"/>
  <c r="AJ62" i="2"/>
  <c r="AK62" i="2"/>
  <c r="AL62" i="2"/>
  <c r="AM62" i="2"/>
  <c r="AN62" i="2"/>
  <c r="AO62" i="2"/>
  <c r="AP62" i="2"/>
  <c r="AQ62" i="2"/>
  <c r="AR62" i="2"/>
  <c r="AS62" i="2"/>
  <c r="AT62" i="2"/>
  <c r="AU62" i="2"/>
  <c r="AV62" i="2"/>
  <c r="AW62" i="2"/>
  <c r="AX62" i="2"/>
  <c r="AY62" i="2"/>
  <c r="AZ62" i="2"/>
  <c r="BA62" i="2"/>
  <c r="BB62" i="2"/>
  <c r="BC62" i="2"/>
  <c r="BD62" i="2"/>
  <c r="BE62" i="2"/>
  <c r="BF62" i="2"/>
  <c r="BG62" i="2"/>
  <c r="BH62" i="2"/>
  <c r="BI62" i="2"/>
  <c r="BJ62" i="2"/>
  <c r="BK62" i="2"/>
  <c r="BH199" i="2"/>
  <c r="BI199" i="2"/>
  <c r="BJ199" i="2"/>
  <c r="BK199" i="2"/>
  <c r="O16" i="2"/>
  <c r="P16" i="2" s="1"/>
  <c r="Q16" i="2" s="1"/>
  <c r="R16" i="2" s="1"/>
  <c r="S16" i="2" s="1"/>
  <c r="T16" i="2" s="1"/>
  <c r="U16" i="2" s="1"/>
  <c r="V16" i="2" s="1"/>
  <c r="W16" i="2" s="1"/>
  <c r="X16" i="2" s="1"/>
  <c r="Y16" i="2" s="1"/>
  <c r="Z16" i="2" s="1"/>
  <c r="AA16" i="2" s="1"/>
  <c r="AB16" i="2" s="1"/>
  <c r="AC16" i="2" s="1"/>
  <c r="AD16" i="2" s="1"/>
  <c r="AE16" i="2" s="1"/>
  <c r="AF16" i="2" s="1"/>
  <c r="AG16" i="2" s="1"/>
  <c r="AH16" i="2" s="1"/>
  <c r="AI16" i="2" s="1"/>
  <c r="AJ16" i="2" s="1"/>
  <c r="AK16" i="2" s="1"/>
  <c r="AL16" i="2" s="1"/>
  <c r="AM16" i="2" s="1"/>
  <c r="AN16" i="2" s="1"/>
  <c r="AO16" i="2" s="1"/>
  <c r="AP16" i="2" s="1"/>
  <c r="AQ16" i="2" s="1"/>
  <c r="AR16" i="2" s="1"/>
  <c r="AS16" i="2" s="1"/>
  <c r="AT16" i="2" s="1"/>
  <c r="AU16" i="2" s="1"/>
  <c r="AV16" i="2" s="1"/>
  <c r="AW16" i="2" s="1"/>
  <c r="AX16" i="2" s="1"/>
  <c r="AY16" i="2" s="1"/>
  <c r="AZ16" i="2" s="1"/>
  <c r="BA16" i="2" s="1"/>
  <c r="BB16" i="2" s="1"/>
  <c r="BC16" i="2" s="1"/>
  <c r="BD16" i="2" s="1"/>
  <c r="BE16" i="2" s="1"/>
  <c r="BF16" i="2" s="1"/>
  <c r="BG16" i="2" s="1"/>
  <c r="BH16" i="2" s="1"/>
  <c r="BI16" i="2" s="1"/>
  <c r="BJ16" i="2" s="1"/>
  <c r="BK16" i="2" s="1"/>
  <c r="BK109" i="2" s="1"/>
  <c r="J110" i="4" l="1"/>
  <c r="J180" i="2" s="1"/>
  <c r="J179" i="2"/>
  <c r="Y37" i="4"/>
  <c r="AF99" i="4"/>
  <c r="AG99" i="4" s="1"/>
  <c r="AF97" i="4"/>
  <c r="AG97" i="4" s="1"/>
  <c r="AF98" i="4"/>
  <c r="AG98" i="4" s="1"/>
  <c r="Y97" i="4"/>
  <c r="Z97" i="4" s="1"/>
  <c r="Y98" i="4"/>
  <c r="Z98" i="4" s="1"/>
  <c r="Y99" i="4"/>
  <c r="Z99" i="4" s="1"/>
  <c r="AF76" i="4"/>
  <c r="AG76" i="4" s="1"/>
  <c r="Y77" i="4"/>
  <c r="Z77" i="4" s="1"/>
  <c r="Y75" i="4"/>
  <c r="Z75" i="4" s="1"/>
  <c r="Y76" i="4"/>
  <c r="Z76" i="4" s="1"/>
  <c r="AF77" i="4"/>
  <c r="AG77" i="4" s="1"/>
  <c r="AF86" i="4"/>
  <c r="AG86" i="4" s="1"/>
  <c r="AF88" i="4"/>
  <c r="AG88" i="4" s="1"/>
  <c r="AF87" i="4"/>
  <c r="AG87" i="4" s="1"/>
  <c r="Y86" i="4"/>
  <c r="Z86" i="4" s="1"/>
  <c r="Y87" i="4"/>
  <c r="AB63" i="4" s="1"/>
  <c r="J63" i="4" s="1"/>
  <c r="Y88" i="4"/>
  <c r="Z88" i="4" s="1"/>
  <c r="BC186" i="2"/>
  <c r="AC109" i="2"/>
  <c r="BI109" i="2"/>
  <c r="BA109" i="2"/>
  <c r="AS109" i="2"/>
  <c r="AK109" i="2"/>
  <c r="U109" i="2"/>
  <c r="BH109" i="2"/>
  <c r="AZ109" i="2"/>
  <c r="AR109" i="2"/>
  <c r="AJ109" i="2"/>
  <c r="AB109" i="2"/>
  <c r="T109" i="2"/>
  <c r="BG109" i="2"/>
  <c r="AY109" i="2"/>
  <c r="AQ109" i="2"/>
  <c r="AI109" i="2"/>
  <c r="AA109" i="2"/>
  <c r="S109" i="2"/>
  <c r="BF109" i="2"/>
  <c r="AX109" i="2"/>
  <c r="AP109" i="2"/>
  <c r="AH109" i="2"/>
  <c r="Z109" i="2"/>
  <c r="R109" i="2"/>
  <c r="BE109" i="2"/>
  <c r="AW109" i="2"/>
  <c r="AO109" i="2"/>
  <c r="AG109" i="2"/>
  <c r="Y109" i="2"/>
  <c r="Q109" i="2"/>
  <c r="BD109" i="2"/>
  <c r="AV109" i="2"/>
  <c r="AN109" i="2"/>
  <c r="AF109" i="2"/>
  <c r="X109" i="2"/>
  <c r="P109" i="2"/>
  <c r="BC109" i="2"/>
  <c r="AU109" i="2"/>
  <c r="AM109" i="2"/>
  <c r="AE109" i="2"/>
  <c r="W109" i="2"/>
  <c r="O109" i="2"/>
  <c r="BJ109" i="2"/>
  <c r="BB109" i="2"/>
  <c r="AT109" i="2"/>
  <c r="AL109" i="2"/>
  <c r="AD109" i="2"/>
  <c r="V109" i="2"/>
  <c r="BF187" i="2"/>
  <c r="AV63" i="2"/>
  <c r="BD63" i="2"/>
  <c r="AN63" i="2"/>
  <c r="BK63" i="2"/>
  <c r="BC63" i="2"/>
  <c r="AU63" i="2"/>
  <c r="AM63" i="2"/>
  <c r="BJ63" i="2"/>
  <c r="BB63" i="2"/>
  <c r="AT63" i="2"/>
  <c r="AL63" i="2"/>
  <c r="BI63" i="2"/>
  <c r="BA63" i="2"/>
  <c r="AS63" i="2"/>
  <c r="AK63" i="2"/>
  <c r="BH63" i="2"/>
  <c r="AZ63" i="2"/>
  <c r="AR63" i="2"/>
  <c r="AJ63" i="2"/>
  <c r="BG63" i="2"/>
  <c r="AY63" i="2"/>
  <c r="AQ63" i="2"/>
  <c r="AI63" i="2"/>
  <c r="BF63" i="2"/>
  <c r="AX63" i="2"/>
  <c r="AP63" i="2"/>
  <c r="AH63" i="2"/>
  <c r="BE63" i="2"/>
  <c r="AW63" i="2"/>
  <c r="AO63" i="2"/>
  <c r="AG63" i="2"/>
  <c r="AO186" i="2"/>
  <c r="AR187" i="2"/>
  <c r="AV186" i="2"/>
  <c r="AY187" i="2"/>
  <c r="AW186" i="2"/>
  <c r="AZ187" i="2"/>
  <c r="BD186" i="2"/>
  <c r="BG187" i="2"/>
  <c r="BE186" i="2"/>
  <c r="AI187" i="2"/>
  <c r="AG186" i="2"/>
  <c r="AJ187" i="2"/>
  <c r="AN186" i="2"/>
  <c r="AQ187" i="2"/>
  <c r="AH186" i="2"/>
  <c r="AP186" i="2"/>
  <c r="AX186" i="2"/>
  <c r="BF186" i="2"/>
  <c r="AK187" i="2"/>
  <c r="AS187" i="2"/>
  <c r="BA187" i="2"/>
  <c r="AI186" i="2"/>
  <c r="AQ186" i="2"/>
  <c r="AY186" i="2"/>
  <c r="BG186" i="2"/>
  <c r="AL187" i="2"/>
  <c r="AT187" i="2"/>
  <c r="BB187" i="2"/>
  <c r="AJ186" i="2"/>
  <c r="AR186" i="2"/>
  <c r="AZ186" i="2"/>
  <c r="AM187" i="2"/>
  <c r="AU187" i="2"/>
  <c r="BC187" i="2"/>
  <c r="AK186" i="2"/>
  <c r="AS186" i="2"/>
  <c r="BA186" i="2"/>
  <c r="AN187" i="2"/>
  <c r="AV187" i="2"/>
  <c r="BD187" i="2"/>
  <c r="AL186" i="2"/>
  <c r="AT186" i="2"/>
  <c r="BB186" i="2"/>
  <c r="AG187" i="2"/>
  <c r="AO187" i="2"/>
  <c r="AW187" i="2"/>
  <c r="BE187" i="2"/>
  <c r="AM186" i="2"/>
  <c r="AU186" i="2"/>
  <c r="AH187" i="2"/>
  <c r="AP187" i="2"/>
  <c r="AX187" i="2"/>
  <c r="Z87" i="4" l="1"/>
  <c r="AW188" i="2" l="1"/>
  <c r="AH188" i="2"/>
  <c r="BE188" i="2"/>
  <c r="AG188" i="2"/>
  <c r="BA188" i="2"/>
  <c r="AT188" i="2"/>
  <c r="AP188" i="2"/>
  <c r="AX188" i="2"/>
  <c r="AI188" i="2"/>
  <c r="AM188" i="2"/>
  <c r="AR188" i="2"/>
  <c r="BB188" i="2"/>
  <c r="BF188" i="2"/>
  <c r="AQ188" i="2"/>
  <c r="AU188" i="2"/>
  <c r="AN188" i="2"/>
  <c r="BC188" i="2"/>
  <c r="AO188" i="2"/>
  <c r="AY188" i="2"/>
  <c r="AZ188" i="2"/>
  <c r="AL188" i="2"/>
  <c r="AV188" i="2"/>
  <c r="BG188" i="2"/>
  <c r="AJ188" i="2"/>
  <c r="AK188" i="2"/>
  <c r="BD188" i="2"/>
  <c r="AS188" i="2"/>
  <c r="AP189" i="2" l="1"/>
  <c r="AK189" i="2"/>
  <c r="AR189" i="2"/>
  <c r="AY189" i="2"/>
  <c r="BE189" i="2"/>
  <c r="BB189" i="2"/>
  <c r="AV189" i="2"/>
  <c r="AW189" i="2"/>
  <c r="BF189" i="2"/>
  <c r="BG189" i="2"/>
  <c r="AX189" i="2"/>
  <c r="BD189" i="2"/>
  <c r="AN189" i="2"/>
  <c r="AJ189" i="2"/>
  <c r="AL189" i="2"/>
  <c r="AO189" i="2"/>
  <c r="AT189" i="2"/>
  <c r="AM189" i="2"/>
  <c r="BC189" i="2"/>
  <c r="BA189" i="2"/>
  <c r="AG189" i="2"/>
  <c r="AH189" i="2"/>
  <c r="AZ189" i="2"/>
  <c r="AS189" i="2"/>
  <c r="AQ189" i="2"/>
  <c r="AI189" i="2"/>
  <c r="AU189" i="2"/>
  <c r="BA190" i="2" l="1"/>
  <c r="AW190" i="2"/>
  <c r="AV190" i="2"/>
  <c r="AY190" i="2"/>
  <c r="AG190" i="2"/>
  <c r="AR190" i="2"/>
  <c r="AP190" i="2"/>
  <c r="AZ190" i="2"/>
  <c r="AX190" i="2"/>
  <c r="AQ190" i="2"/>
  <c r="AU190" i="2"/>
  <c r="AM190" i="2"/>
  <c r="AT190" i="2"/>
  <c r="AI190" i="2"/>
  <c r="BC190" i="2"/>
  <c r="AS190" i="2"/>
  <c r="AJ190" i="2"/>
  <c r="AN190" i="2"/>
  <c r="BE190" i="2"/>
  <c r="BG190" i="2"/>
  <c r="AO190" i="2"/>
  <c r="BD190" i="2"/>
  <c r="AL190" i="2"/>
  <c r="BB190" i="2"/>
  <c r="AH190" i="2"/>
  <c r="BF190" i="2"/>
  <c r="AK190" i="2"/>
  <c r="BD191" i="2" l="1"/>
  <c r="BA191" i="2"/>
  <c r="AR191" i="2"/>
  <c r="AV191" i="2"/>
  <c r="BB191" i="2"/>
  <c r="BC191" i="2"/>
  <c r="AM191" i="2"/>
  <c r="BE191" i="2"/>
  <c r="AU191" i="2"/>
  <c r="AO191" i="2"/>
  <c r="AJ191" i="2"/>
  <c r="AZ191" i="2"/>
  <c r="AG191" i="2"/>
  <c r="AP191" i="2"/>
  <c r="AW191" i="2"/>
  <c r="AY191" i="2"/>
  <c r="AH191" i="2"/>
  <c r="AX191" i="2"/>
  <c r="AS191" i="2"/>
  <c r="AI191" i="2"/>
  <c r="AN191" i="2"/>
  <c r="BG191" i="2"/>
  <c r="BF191" i="2"/>
  <c r="AT191" i="2"/>
  <c r="AL191" i="2"/>
  <c r="AQ191" i="2"/>
  <c r="AK191" i="2"/>
  <c r="BG193" i="2" l="1"/>
  <c r="AP193" i="2"/>
  <c r="BF193" i="2"/>
  <c r="AI193" i="2"/>
  <c r="AJ193" i="2"/>
  <c r="AQ193" i="2"/>
  <c r="AY193" i="2"/>
  <c r="AL193" i="2"/>
  <c r="AM193" i="2"/>
  <c r="BB193" i="2"/>
  <c r="AW193" i="2"/>
  <c r="AG193" i="2"/>
  <c r="BA193" i="2"/>
  <c r="AV193" i="2"/>
  <c r="AR193" i="2"/>
  <c r="AX193" i="2"/>
  <c r="AZ193" i="2"/>
  <c r="AK193" i="2"/>
  <c r="BC193" i="2"/>
  <c r="AS193" i="2"/>
  <c r="AO193" i="2"/>
  <c r="AU193" i="2"/>
  <c r="BD193" i="2"/>
  <c r="BE193" i="2"/>
  <c r="AN193" i="2"/>
  <c r="AH193" i="2"/>
  <c r="AT193" i="2"/>
  <c r="AX192" i="2"/>
  <c r="AS192" i="2"/>
  <c r="AN192" i="2"/>
  <c r="BB192" i="2"/>
  <c r="AZ192" i="2"/>
  <c r="BA192" i="2"/>
  <c r="AL192" i="2"/>
  <c r="AM192" i="2"/>
  <c r="BC192" i="2"/>
  <c r="AO192" i="2"/>
  <c r="BD192" i="2"/>
  <c r="AK192" i="2"/>
  <c r="BG192" i="2"/>
  <c r="BE192" i="2"/>
  <c r="AI192" i="2"/>
  <c r="AH192" i="2"/>
  <c r="BF192" i="2"/>
  <c r="AQ192" i="2"/>
  <c r="AG192" i="2"/>
  <c r="AY192" i="2"/>
  <c r="AY194" i="2" s="1"/>
  <c r="AY199" i="2" s="1"/>
  <c r="AR192" i="2"/>
  <c r="AT192" i="2"/>
  <c r="AP192" i="2"/>
  <c r="AP194" i="2" s="1"/>
  <c r="AP199" i="2" s="1"/>
  <c r="AV192" i="2"/>
  <c r="AJ192" i="2"/>
  <c r="AU192" i="2"/>
  <c r="AW192" i="2"/>
  <c r="J215" i="2"/>
  <c r="O197" i="2"/>
  <c r="P197" i="2" s="1"/>
  <c r="Q197" i="2" s="1"/>
  <c r="R197" i="2" s="1"/>
  <c r="S197" i="2" s="1"/>
  <c r="T197" i="2" s="1"/>
  <c r="U197" i="2" s="1"/>
  <c r="V197" i="2" s="1"/>
  <c r="W197" i="2" s="1"/>
  <c r="X197" i="2" s="1"/>
  <c r="Y197" i="2" s="1"/>
  <c r="Z197" i="2" s="1"/>
  <c r="AA197" i="2" s="1"/>
  <c r="AB197" i="2" s="1"/>
  <c r="AC197" i="2" s="1"/>
  <c r="AD197" i="2" s="1"/>
  <c r="AE197" i="2" s="1"/>
  <c r="AF197" i="2" s="1"/>
  <c r="AG197" i="2" s="1"/>
  <c r="AH197" i="2" s="1"/>
  <c r="AI197" i="2" s="1"/>
  <c r="AJ197" i="2" s="1"/>
  <c r="AK197" i="2" s="1"/>
  <c r="AL197" i="2" s="1"/>
  <c r="AM197" i="2" s="1"/>
  <c r="AN197" i="2" s="1"/>
  <c r="AO197" i="2" s="1"/>
  <c r="AP197" i="2" s="1"/>
  <c r="AQ197" i="2" s="1"/>
  <c r="AR197" i="2" s="1"/>
  <c r="AS197" i="2" s="1"/>
  <c r="AT197" i="2" s="1"/>
  <c r="AU197" i="2" s="1"/>
  <c r="AV197" i="2" s="1"/>
  <c r="AW197" i="2" s="1"/>
  <c r="AX197" i="2" s="1"/>
  <c r="AY197" i="2" s="1"/>
  <c r="AZ197" i="2" s="1"/>
  <c r="BA197" i="2" s="1"/>
  <c r="BB197" i="2" s="1"/>
  <c r="BC197" i="2" s="1"/>
  <c r="BD197" i="2" s="1"/>
  <c r="BE197" i="2" s="1"/>
  <c r="BF197" i="2" s="1"/>
  <c r="BG197" i="2" s="1"/>
  <c r="BH197" i="2" s="1"/>
  <c r="BI197" i="2" s="1"/>
  <c r="BJ197" i="2" s="1"/>
  <c r="BK197" i="2" s="1"/>
  <c r="J222" i="2"/>
  <c r="J221" i="2"/>
  <c r="J154" i="2"/>
  <c r="J155" i="2"/>
  <c r="J156" i="2"/>
  <c r="J157" i="2"/>
  <c r="J158" i="2"/>
  <c r="J159" i="2"/>
  <c r="J160" i="2"/>
  <c r="J153" i="2"/>
  <c r="J141" i="2"/>
  <c r="J140" i="2"/>
  <c r="N69" i="2"/>
  <c r="J90" i="2"/>
  <c r="J88" i="2"/>
  <c r="J87" i="2"/>
  <c r="AX111" i="2"/>
  <c r="AY111" i="2"/>
  <c r="AZ111" i="2"/>
  <c r="BA111" i="2"/>
  <c r="BB111" i="2"/>
  <c r="BC111" i="2"/>
  <c r="BD111" i="2"/>
  <c r="BE111" i="2"/>
  <c r="BF111" i="2"/>
  <c r="BG111" i="2"/>
  <c r="BH111" i="2"/>
  <c r="BI111" i="2"/>
  <c r="BJ111" i="2"/>
  <c r="BK111" i="2"/>
  <c r="AP111" i="2"/>
  <c r="AQ111" i="2"/>
  <c r="AR111" i="2"/>
  <c r="AS111" i="2"/>
  <c r="AT111" i="2"/>
  <c r="AU111" i="2"/>
  <c r="AV111" i="2"/>
  <c r="AW111" i="2"/>
  <c r="O68" i="2"/>
  <c r="P68" i="2" s="1"/>
  <c r="Q68" i="2" s="1"/>
  <c r="R68" i="2" s="1"/>
  <c r="S68" i="2" s="1"/>
  <c r="T68" i="2" s="1"/>
  <c r="U68" i="2" s="1"/>
  <c r="V68" i="2" s="1"/>
  <c r="W68" i="2" s="1"/>
  <c r="X68" i="2" s="1"/>
  <c r="Y68" i="2" s="1"/>
  <c r="Z68" i="2" s="1"/>
  <c r="AA68" i="2" s="1"/>
  <c r="AB68" i="2" s="1"/>
  <c r="AC68" i="2" s="1"/>
  <c r="AD68" i="2" s="1"/>
  <c r="AE68" i="2" s="1"/>
  <c r="AE69" i="2" s="1"/>
  <c r="AG111" i="2"/>
  <c r="AH111" i="2"/>
  <c r="AI111" i="2"/>
  <c r="AJ111" i="2"/>
  <c r="AK111" i="2"/>
  <c r="AL111" i="2"/>
  <c r="AM111" i="2"/>
  <c r="AN111" i="2"/>
  <c r="AO111" i="2"/>
  <c r="AO194" i="2" l="1"/>
  <c r="AO199" i="2" s="1"/>
  <c r="AL194" i="2"/>
  <c r="AL199" i="2" s="1"/>
  <c r="BF194" i="2"/>
  <c r="BF199" i="2" s="1"/>
  <c r="BC194" i="2"/>
  <c r="BC199" i="2" s="1"/>
  <c r="AM194" i="2"/>
  <c r="AM199" i="2" s="1"/>
  <c r="AX194" i="2"/>
  <c r="AX199" i="2" s="1"/>
  <c r="BG194" i="2"/>
  <c r="BG199" i="2" s="1"/>
  <c r="AW194" i="2"/>
  <c r="AW199" i="2" s="1"/>
  <c r="AG194" i="2"/>
  <c r="AG199" i="2" s="1"/>
  <c r="BD194" i="2"/>
  <c r="BD199" i="2" s="1"/>
  <c r="AN194" i="2"/>
  <c r="AN199" i="2" s="1"/>
  <c r="AZ194" i="2"/>
  <c r="AZ199" i="2" s="1"/>
  <c r="AS194" i="2"/>
  <c r="AS199" i="2" s="1"/>
  <c r="AH194" i="2"/>
  <c r="AH199" i="2" s="1"/>
  <c r="AJ194" i="2"/>
  <c r="AJ199" i="2" s="1"/>
  <c r="AI194" i="2"/>
  <c r="AI199" i="2" s="1"/>
  <c r="AT194" i="2"/>
  <c r="AT199" i="2" s="1"/>
  <c r="BE194" i="2"/>
  <c r="BE199" i="2" s="1"/>
  <c r="AK194" i="2"/>
  <c r="AK199" i="2" s="1"/>
  <c r="BB194" i="2"/>
  <c r="BB199" i="2" s="1"/>
  <c r="AU194" i="2"/>
  <c r="AU199" i="2" s="1"/>
  <c r="AQ194" i="2"/>
  <c r="AQ199" i="2" s="1"/>
  <c r="AV194" i="2"/>
  <c r="AV199" i="2" s="1"/>
  <c r="BA194" i="2"/>
  <c r="BA199" i="2" s="1"/>
  <c r="AR194" i="2"/>
  <c r="AR199" i="2" s="1"/>
  <c r="O216" i="2"/>
  <c r="N216" i="2"/>
  <c r="J165" i="2"/>
  <c r="P214" i="2"/>
  <c r="Q214" i="2" s="1"/>
  <c r="Q216" i="2" s="1"/>
  <c r="J164" i="2"/>
  <c r="J166" i="2"/>
  <c r="J167" i="2"/>
  <c r="J168" i="2"/>
  <c r="J169" i="2"/>
  <c r="J170" i="2"/>
  <c r="J163" i="2"/>
  <c r="AB69" i="2"/>
  <c r="T69" i="2"/>
  <c r="AA69" i="2"/>
  <c r="S69" i="2"/>
  <c r="R69" i="2"/>
  <c r="Y69" i="2"/>
  <c r="Q69" i="2"/>
  <c r="Z69" i="2"/>
  <c r="X69" i="2"/>
  <c r="P69" i="2"/>
  <c r="AC69" i="2"/>
  <c r="U69" i="2"/>
  <c r="W69" i="2"/>
  <c r="O69" i="2"/>
  <c r="AD69" i="2"/>
  <c r="V69" i="2"/>
  <c r="AF68" i="2"/>
  <c r="AF69" i="2" s="1"/>
  <c r="P216" i="2" l="1"/>
  <c r="J183" i="2"/>
  <c r="R214" i="2"/>
  <c r="R216" i="2" s="1"/>
  <c r="AG68" i="2"/>
  <c r="AG69" i="2" s="1"/>
  <c r="S214" i="2" l="1"/>
  <c r="S216" i="2" s="1"/>
  <c r="AH68" i="2"/>
  <c r="AH69" i="2" s="1"/>
  <c r="T214" i="2" l="1"/>
  <c r="T216" i="2" s="1"/>
  <c r="AI68" i="2"/>
  <c r="AI69" i="2" s="1"/>
  <c r="U214" i="2" l="1"/>
  <c r="U216" i="2" s="1"/>
  <c r="AJ68" i="2"/>
  <c r="AJ69" i="2" s="1"/>
  <c r="V214" i="2" l="1"/>
  <c r="V216" i="2" s="1"/>
  <c r="AK68" i="2"/>
  <c r="AK69" i="2" s="1"/>
  <c r="W214" i="2" l="1"/>
  <c r="W216" i="2" s="1"/>
  <c r="AL68" i="2"/>
  <c r="AL69" i="2" s="1"/>
  <c r="X214" i="2" l="1"/>
  <c r="X216" i="2" s="1"/>
  <c r="AM68" i="2"/>
  <c r="AM69" i="2" s="1"/>
  <c r="Y214" i="2" l="1"/>
  <c r="Y216" i="2" s="1"/>
  <c r="AN68" i="2"/>
  <c r="AN69" i="2" s="1"/>
  <c r="Z214" i="2" l="1"/>
  <c r="Z216" i="2" s="1"/>
  <c r="AO68" i="2"/>
  <c r="AO69" i="2" s="1"/>
  <c r="AA214" i="2" l="1"/>
  <c r="AA216" i="2" s="1"/>
  <c r="AP68" i="2"/>
  <c r="AP69" i="2" s="1"/>
  <c r="AB214" i="2" l="1"/>
  <c r="AB216" i="2" s="1"/>
  <c r="AQ68" i="2"/>
  <c r="AQ69" i="2" s="1"/>
  <c r="AC214" i="2" l="1"/>
  <c r="AC216" i="2" s="1"/>
  <c r="AR68" i="2"/>
  <c r="AR69" i="2" s="1"/>
  <c r="AD214" i="2" l="1"/>
  <c r="AD216" i="2" s="1"/>
  <c r="AS68" i="2"/>
  <c r="AS69" i="2" s="1"/>
  <c r="AE214" i="2" l="1"/>
  <c r="AE216" i="2" s="1"/>
  <c r="AT68" i="2"/>
  <c r="AT69" i="2" s="1"/>
  <c r="AF214" i="2" l="1"/>
  <c r="AF216" i="2" s="1"/>
  <c r="AU68" i="2"/>
  <c r="AU69" i="2" s="1"/>
  <c r="AG214" i="2" l="1"/>
  <c r="AG216" i="2" s="1"/>
  <c r="AV68" i="2"/>
  <c r="AV69" i="2" s="1"/>
  <c r="AH214" i="2" l="1"/>
  <c r="AH216" i="2" s="1"/>
  <c r="AW68" i="2"/>
  <c r="AW69" i="2" s="1"/>
  <c r="AI214" i="2" l="1"/>
  <c r="AI216" i="2" s="1"/>
  <c r="AX68" i="2"/>
  <c r="AX69" i="2" s="1"/>
  <c r="AJ214" i="2" l="1"/>
  <c r="AJ216" i="2" s="1"/>
  <c r="AY68" i="2"/>
  <c r="AY69" i="2" s="1"/>
  <c r="AK214" i="2" l="1"/>
  <c r="AK216" i="2" s="1"/>
  <c r="AZ68" i="2"/>
  <c r="AZ69" i="2" s="1"/>
  <c r="AL214" i="2" l="1"/>
  <c r="AL216" i="2" s="1"/>
  <c r="BA68" i="2"/>
  <c r="BA69" i="2" s="1"/>
  <c r="AM214" i="2" l="1"/>
  <c r="AM216" i="2" s="1"/>
  <c r="BB68" i="2"/>
  <c r="BB69" i="2" s="1"/>
  <c r="AN214" i="2" l="1"/>
  <c r="AN216" i="2" s="1"/>
  <c r="BC68" i="2"/>
  <c r="BC69" i="2" s="1"/>
  <c r="AO214" i="2" l="1"/>
  <c r="AO216" i="2" s="1"/>
  <c r="BD68" i="2"/>
  <c r="BD69" i="2" s="1"/>
  <c r="AP214" i="2" l="1"/>
  <c r="AP216" i="2" s="1"/>
  <c r="BE68" i="2"/>
  <c r="BE69" i="2" s="1"/>
  <c r="AQ214" i="2" l="1"/>
  <c r="AQ216" i="2" s="1"/>
  <c r="BF68" i="2"/>
  <c r="BF69" i="2" s="1"/>
  <c r="AR214" i="2" l="1"/>
  <c r="AR216" i="2" s="1"/>
  <c r="BG68" i="2"/>
  <c r="BG69" i="2" s="1"/>
  <c r="AS214" i="2" l="1"/>
  <c r="AS216" i="2" s="1"/>
  <c r="BH68" i="2"/>
  <c r="BH69" i="2" s="1"/>
  <c r="AT214" i="2" l="1"/>
  <c r="AT216" i="2" s="1"/>
  <c r="BI68" i="2"/>
  <c r="BI69" i="2" s="1"/>
  <c r="AU214" i="2" l="1"/>
  <c r="AU216" i="2" s="1"/>
  <c r="BJ68" i="2"/>
  <c r="BJ69" i="2" s="1"/>
  <c r="AV214" i="2" l="1"/>
  <c r="AV216" i="2" s="1"/>
  <c r="BK68" i="2"/>
  <c r="BK69" i="2" l="1"/>
  <c r="BL68" i="2"/>
  <c r="AW214" i="2"/>
  <c r="AW216" i="2" s="1"/>
  <c r="BL69" i="2" l="1"/>
  <c r="BM68" i="2"/>
  <c r="AX214" i="2"/>
  <c r="AX216" i="2" s="1"/>
  <c r="BN68" i="2" l="1"/>
  <c r="BM69" i="2"/>
  <c r="AY214" i="2"/>
  <c r="AY216" i="2" s="1"/>
  <c r="BN69" i="2" l="1"/>
  <c r="BO68" i="2"/>
  <c r="AZ214" i="2"/>
  <c r="AZ216" i="2" s="1"/>
  <c r="BP68" i="2" l="1"/>
  <c r="BO69" i="2"/>
  <c r="BA214" i="2"/>
  <c r="BA216" i="2" s="1"/>
  <c r="BP69" i="2" l="1"/>
  <c r="BQ68" i="2"/>
  <c r="BB214" i="2"/>
  <c r="BB216" i="2" s="1"/>
  <c r="BQ69" i="2" l="1"/>
  <c r="BR68" i="2"/>
  <c r="BC214" i="2"/>
  <c r="BC216" i="2" s="1"/>
  <c r="BS68" i="2" l="1"/>
  <c r="BR69" i="2"/>
  <c r="BD214" i="2"/>
  <c r="BD216" i="2" s="1"/>
  <c r="BS69" i="2" l="1"/>
  <c r="BT68" i="2"/>
  <c r="BE214" i="2"/>
  <c r="BE216" i="2" s="1"/>
  <c r="BU68" i="2" l="1"/>
  <c r="BT69" i="2"/>
  <c r="BF214" i="2"/>
  <c r="BF216" i="2" s="1"/>
  <c r="BV68" i="2" l="1"/>
  <c r="BU69" i="2"/>
  <c r="BG214" i="2"/>
  <c r="BG216" i="2" s="1"/>
  <c r="BW68" i="2" l="1"/>
  <c r="BV69" i="2"/>
  <c r="BH214" i="2"/>
  <c r="BH216" i="2" s="1"/>
  <c r="BX68" i="2" l="1"/>
  <c r="BW69" i="2"/>
  <c r="BI214" i="2"/>
  <c r="BI216" i="2" s="1"/>
  <c r="BX69" i="2" l="1"/>
  <c r="BY68" i="2"/>
  <c r="BJ214" i="2"/>
  <c r="BJ216" i="2" s="1"/>
  <c r="BZ68" i="2" l="1"/>
  <c r="BY69" i="2"/>
  <c r="BK214" i="2"/>
  <c r="BK216" i="2" s="1"/>
  <c r="BZ69" i="2" l="1"/>
  <c r="CA68" i="2"/>
  <c r="I23" i="2"/>
  <c r="CB68" i="2" l="1"/>
  <c r="CA69" i="2"/>
  <c r="J81" i="2"/>
  <c r="CB69" i="2" l="1"/>
  <c r="CC68" i="2"/>
  <c r="CD68" i="2" l="1"/>
  <c r="CC69" i="2"/>
  <c r="CE68" i="2" l="1"/>
  <c r="CD69" i="2"/>
  <c r="CE69" i="2" l="1"/>
  <c r="CF68" i="2"/>
  <c r="CG68" i="2" l="1"/>
  <c r="CF69" i="2"/>
  <c r="CH68" i="2" l="1"/>
  <c r="CG69" i="2"/>
  <c r="CH69" i="2" l="1"/>
  <c r="CI68" i="2"/>
  <c r="CJ68" i="2" l="1"/>
  <c r="CI69" i="2"/>
  <c r="CJ69" i="2" l="1"/>
  <c r="CK68" i="2"/>
  <c r="CL68" i="2" l="1"/>
  <c r="CK69" i="2"/>
  <c r="CM68" i="2" l="1"/>
  <c r="CL69" i="2"/>
  <c r="CN68" i="2" l="1"/>
  <c r="CM69" i="2"/>
  <c r="CN69" i="2" l="1"/>
  <c r="CO68" i="2"/>
  <c r="CP68" i="2" l="1"/>
  <c r="CO69" i="2"/>
  <c r="CQ68" i="2" l="1"/>
  <c r="CP69" i="2"/>
  <c r="CR68" i="2" l="1"/>
  <c r="CQ69" i="2"/>
  <c r="CS68" i="2" l="1"/>
  <c r="CR69" i="2"/>
  <c r="CT68" i="2" l="1"/>
  <c r="CS69" i="2"/>
  <c r="CT69" i="2" l="1"/>
  <c r="CU68" i="2"/>
  <c r="CV68" i="2" l="1"/>
  <c r="CU69" i="2"/>
  <c r="CW68" i="2" l="1"/>
  <c r="CV69" i="2"/>
  <c r="CX68" i="2" l="1"/>
  <c r="CW69" i="2"/>
  <c r="CY68" i="2" l="1"/>
  <c r="CX69" i="2"/>
  <c r="CZ68" i="2" l="1"/>
  <c r="CY69" i="2"/>
  <c r="DA68" i="2" l="1"/>
  <c r="CZ69" i="2"/>
  <c r="DB68" i="2" l="1"/>
  <c r="DA69" i="2"/>
  <c r="DB69" i="2" l="1"/>
  <c r="DC68" i="2"/>
  <c r="DD68" i="2" l="1"/>
  <c r="DC69" i="2"/>
  <c r="DD69" i="2" l="1"/>
  <c r="DE68" i="2"/>
  <c r="DF68" i="2" l="1"/>
  <c r="DE69" i="2"/>
  <c r="DG68" i="2" l="1"/>
  <c r="DF69" i="2"/>
  <c r="DG69" i="2" l="1"/>
  <c r="DH68" i="2"/>
  <c r="DI68" i="2" l="1"/>
  <c r="DH69" i="2"/>
  <c r="DJ68" i="2" l="1"/>
  <c r="DI69" i="2"/>
  <c r="DK68" i="2" l="1"/>
  <c r="DJ69" i="2"/>
  <c r="DL68" i="2" l="1"/>
  <c r="DK69" i="2"/>
  <c r="DL69" i="2" l="1"/>
  <c r="DM68" i="2"/>
  <c r="DM69" i="2" l="1"/>
  <c r="DN68" i="2"/>
  <c r="DN69" i="2" l="1"/>
  <c r="DO68" i="2"/>
  <c r="DP68" i="2" l="1"/>
  <c r="DO69" i="2"/>
  <c r="DQ68" i="2" l="1"/>
  <c r="DP69" i="2"/>
  <c r="DR68" i="2" l="1"/>
  <c r="DQ69" i="2"/>
  <c r="DS68" i="2" l="1"/>
  <c r="DR69" i="2"/>
  <c r="DT68" i="2" l="1"/>
  <c r="DS69" i="2"/>
  <c r="DT69" i="2" l="1"/>
  <c r="DU68" i="2"/>
  <c r="DU69" i="2" l="1"/>
  <c r="DV68" i="2"/>
  <c r="DV69" i="2" l="1"/>
  <c r="DW68" i="2"/>
  <c r="DX68" i="2" l="1"/>
  <c r="DW69" i="2"/>
  <c r="DY68" i="2" l="1"/>
  <c r="DX69" i="2"/>
  <c r="G41" i="2"/>
  <c r="J118" i="2"/>
  <c r="J119" i="2"/>
  <c r="M122" i="2" s="1"/>
  <c r="J117" i="2"/>
  <c r="DZ68" i="2" l="1"/>
  <c r="DY69" i="2"/>
  <c r="BF117" i="2"/>
  <c r="AY117" i="2"/>
  <c r="BG117" i="2"/>
  <c r="AT117" i="2"/>
  <c r="AZ117" i="2"/>
  <c r="BH117" i="2"/>
  <c r="AU117" i="2"/>
  <c r="AS117" i="2"/>
  <c r="BA117" i="2"/>
  <c r="BI117" i="2"/>
  <c r="AV117" i="2"/>
  <c r="BK117" i="2"/>
  <c r="AR117" i="2"/>
  <c r="BB117" i="2"/>
  <c r="BJ117" i="2"/>
  <c r="AW117" i="2"/>
  <c r="BC117" i="2"/>
  <c r="AP117" i="2"/>
  <c r="BD117" i="2"/>
  <c r="AQ117" i="2"/>
  <c r="BE117" i="2"/>
  <c r="AX117" i="2"/>
  <c r="BE118" i="2"/>
  <c r="AQ118" i="2"/>
  <c r="AY118" i="2"/>
  <c r="AR118" i="2"/>
  <c r="BH118" i="2"/>
  <c r="BA118" i="2"/>
  <c r="BI118" i="2"/>
  <c r="AT118" i="2"/>
  <c r="BB118" i="2"/>
  <c r="BJ118" i="2"/>
  <c r="AU118" i="2"/>
  <c r="BC118" i="2"/>
  <c r="BK118" i="2"/>
  <c r="AV118" i="2"/>
  <c r="AW118" i="2"/>
  <c r="AP118" i="2"/>
  <c r="AZ118" i="2"/>
  <c r="AS118" i="2"/>
  <c r="BD118" i="2"/>
  <c r="AX118" i="2"/>
  <c r="BF118" i="2"/>
  <c r="BG118" i="2"/>
  <c r="V118" i="2"/>
  <c r="AK118" i="2"/>
  <c r="AL118" i="2"/>
  <c r="AM118" i="2"/>
  <c r="AN118" i="2"/>
  <c r="AO118" i="2"/>
  <c r="AH118" i="2"/>
  <c r="AJ118" i="2"/>
  <c r="AI118" i="2"/>
  <c r="T117" i="2"/>
  <c r="AK117" i="2"/>
  <c r="AL117" i="2"/>
  <c r="AM117" i="2"/>
  <c r="AN117" i="2"/>
  <c r="AO117" i="2"/>
  <c r="AH117" i="2"/>
  <c r="AJ117" i="2"/>
  <c r="AI117" i="2"/>
  <c r="G34" i="2"/>
  <c r="G36" i="2"/>
  <c r="G38" i="2"/>
  <c r="G40" i="2"/>
  <c r="G35" i="2"/>
  <c r="G39" i="2"/>
  <c r="G37" i="2"/>
  <c r="Y118" i="2"/>
  <c r="AF118" i="2"/>
  <c r="AE118" i="2"/>
  <c r="R118" i="2"/>
  <c r="P118" i="2"/>
  <c r="N118" i="2"/>
  <c r="T118" i="2"/>
  <c r="Q118" i="2"/>
  <c r="AB118" i="2"/>
  <c r="AA118" i="2"/>
  <c r="AG118" i="2"/>
  <c r="AC118" i="2"/>
  <c r="Z118" i="2"/>
  <c r="W118" i="2"/>
  <c r="X118" i="2"/>
  <c r="AD118" i="2"/>
  <c r="U118" i="2"/>
  <c r="O118" i="2"/>
  <c r="S118" i="2"/>
  <c r="AC117" i="2"/>
  <c r="U117" i="2"/>
  <c r="AA117" i="2"/>
  <c r="S117" i="2"/>
  <c r="Z117" i="2"/>
  <c r="R117" i="2"/>
  <c r="AG117" i="2"/>
  <c r="Y117" i="2"/>
  <c r="Q117" i="2"/>
  <c r="AF117" i="2"/>
  <c r="X117" i="2"/>
  <c r="P117" i="2"/>
  <c r="AE117" i="2"/>
  <c r="W117" i="2"/>
  <c r="O117" i="2"/>
  <c r="N117" i="2"/>
  <c r="AD117" i="2"/>
  <c r="V117" i="2"/>
  <c r="AB117" i="2"/>
  <c r="J134" i="2"/>
  <c r="P133" i="2"/>
  <c r="Q133" i="2" s="1"/>
  <c r="R133" i="2" s="1"/>
  <c r="J103" i="2"/>
  <c r="J102" i="2"/>
  <c r="EA68" i="2" l="1"/>
  <c r="EA69" i="2" s="1"/>
  <c r="DZ69" i="2"/>
  <c r="S133" i="2"/>
  <c r="T133" i="2" s="1"/>
  <c r="U133" i="2" s="1"/>
  <c r="V133" i="2" s="1"/>
  <c r="W133" i="2" s="1"/>
  <c r="X133" i="2" s="1"/>
  <c r="Y133" i="2" s="1"/>
  <c r="Z133" i="2" s="1"/>
  <c r="R135" i="2"/>
  <c r="N135" i="2"/>
  <c r="O135" i="2"/>
  <c r="P135" i="2"/>
  <c r="Q135" i="2"/>
  <c r="U135" i="2" l="1"/>
  <c r="Y135" i="2"/>
  <c r="X135" i="2"/>
  <c r="W135" i="2"/>
  <c r="V135" i="2"/>
  <c r="S135" i="2"/>
  <c r="T135" i="2"/>
  <c r="AA133" i="2"/>
  <c r="Z135" i="2"/>
  <c r="J82" i="2"/>
  <c r="G20" i="2"/>
  <c r="G24" i="2" l="1"/>
  <c r="H24" i="2" s="1"/>
  <c r="G23" i="2"/>
  <c r="H23" i="2" s="1"/>
  <c r="AB133" i="2"/>
  <c r="AA135" i="2"/>
  <c r="G30" i="2"/>
  <c r="H30" i="2" s="1"/>
  <c r="G29" i="2"/>
  <c r="H29" i="2" s="1"/>
  <c r="G28" i="2"/>
  <c r="H28" i="2" s="1"/>
  <c r="G27" i="2"/>
  <c r="H27" i="2" s="1"/>
  <c r="G26" i="2"/>
  <c r="H26" i="2" s="1"/>
  <c r="G25" i="2"/>
  <c r="H25" i="2" s="1"/>
  <c r="G15" i="5"/>
  <c r="E15" i="5"/>
  <c r="D15" i="5"/>
  <c r="D16" i="5" s="1"/>
  <c r="B15" i="5"/>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G14" i="5"/>
  <c r="E14" i="5"/>
  <c r="C14" i="5"/>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C78" i="5" s="1"/>
  <c r="C79" i="5" s="1"/>
  <c r="C80" i="5" s="1"/>
  <c r="C81" i="5" s="1"/>
  <c r="C82" i="5" s="1"/>
  <c r="C83" i="5" s="1"/>
  <c r="C84" i="5" s="1"/>
  <c r="C85" i="5" s="1"/>
  <c r="C86" i="5" s="1"/>
  <c r="C87" i="5" s="1"/>
  <c r="C88" i="5" s="1"/>
  <c r="C89" i="5" s="1"/>
  <c r="C90" i="5" s="1"/>
  <c r="C91" i="5" s="1"/>
  <c r="C92" i="5" s="1"/>
  <c r="C93" i="5" s="1"/>
  <c r="C94" i="5" s="1"/>
  <c r="C95" i="5" s="1"/>
  <c r="C96" i="5" s="1"/>
  <c r="C97" i="5" s="1"/>
  <c r="C98" i="5" s="1"/>
  <c r="C99" i="5" s="1"/>
  <c r="C100" i="5" s="1"/>
  <c r="C101" i="5" s="1"/>
  <c r="C102" i="5" s="1"/>
  <c r="C103" i="5" s="1"/>
  <c r="C104" i="5" s="1"/>
  <c r="C105" i="5" s="1"/>
  <c r="C106" i="5" s="1"/>
  <c r="C107" i="5" s="1"/>
  <c r="C108" i="5" s="1"/>
  <c r="C109" i="5" s="1"/>
  <c r="C110" i="5" s="1"/>
  <c r="C111" i="5" s="1"/>
  <c r="C112" i="5" s="1"/>
  <c r="C113" i="5" s="1"/>
  <c r="H13" i="5"/>
  <c r="I13" i="5" s="1"/>
  <c r="J23" i="2" l="1"/>
  <c r="AY44" i="2" s="1"/>
  <c r="I24" i="2"/>
  <c r="AC133" i="2"/>
  <c r="AB135" i="2"/>
  <c r="J13" i="5"/>
  <c r="I16" i="5"/>
  <c r="I15" i="5"/>
  <c r="I14" i="5"/>
  <c r="D17" i="5"/>
  <c r="G16" i="5"/>
  <c r="E16" i="5"/>
  <c r="H16" i="5" s="1"/>
  <c r="H14" i="5"/>
  <c r="H15" i="5"/>
  <c r="I25" i="2" l="1"/>
  <c r="J24" i="2"/>
  <c r="AA45" i="2" s="1"/>
  <c r="R44" i="2"/>
  <c r="AX44" i="2"/>
  <c r="AF55" i="2" s="1"/>
  <c r="AF186" i="2" s="1"/>
  <c r="Z44" i="2"/>
  <c r="AD44" i="2"/>
  <c r="AQ44" i="2"/>
  <c r="T44" i="2"/>
  <c r="O44" i="2"/>
  <c r="AE44" i="2"/>
  <c r="P44" i="2"/>
  <c r="V44" i="2"/>
  <c r="Y44" i="2"/>
  <c r="AC44" i="2"/>
  <c r="AN44" i="2"/>
  <c r="AF44" i="2"/>
  <c r="AI44" i="2"/>
  <c r="AB44" i="2"/>
  <c r="AT44" i="2"/>
  <c r="AU44" i="2"/>
  <c r="AG44" i="2"/>
  <c r="AV44" i="2"/>
  <c r="AA44" i="2"/>
  <c r="U44" i="2"/>
  <c r="AW44" i="2"/>
  <c r="S44" i="2"/>
  <c r="AP44" i="2"/>
  <c r="W44" i="2"/>
  <c r="AJ44" i="2"/>
  <c r="AH44" i="2"/>
  <c r="AL44" i="2"/>
  <c r="AM44" i="2"/>
  <c r="AK44" i="2"/>
  <c r="X44" i="2"/>
  <c r="AR44" i="2"/>
  <c r="Q44" i="2"/>
  <c r="AS44" i="2"/>
  <c r="AO44" i="2"/>
  <c r="N44" i="2"/>
  <c r="N55" i="2" s="1"/>
  <c r="N45" i="2"/>
  <c r="AD133" i="2"/>
  <c r="AC135" i="2"/>
  <c r="D18" i="5"/>
  <c r="G17" i="5"/>
  <c r="E17" i="5"/>
  <c r="K13" i="5"/>
  <c r="J14" i="5"/>
  <c r="J17" i="5"/>
  <c r="J16" i="5"/>
  <c r="J15" i="5"/>
  <c r="W55" i="2" l="1"/>
  <c r="W186" i="2" s="1"/>
  <c r="S55" i="2"/>
  <c r="S186" i="2" s="1"/>
  <c r="J25" i="2"/>
  <c r="R46" i="2" s="1"/>
  <c r="V55" i="2"/>
  <c r="V186" i="2" s="1"/>
  <c r="X55" i="2"/>
  <c r="X186" i="2" s="1"/>
  <c r="AE55" i="2"/>
  <c r="AE186" i="2" s="1"/>
  <c r="N186" i="2"/>
  <c r="Y55" i="2"/>
  <c r="Y186" i="2" s="1"/>
  <c r="AB55" i="2"/>
  <c r="AB186" i="2" s="1"/>
  <c r="AC55" i="2"/>
  <c r="AC186" i="2" s="1"/>
  <c r="Q55" i="2"/>
  <c r="Q186" i="2" s="1"/>
  <c r="AD55" i="2"/>
  <c r="AD186" i="2" s="1"/>
  <c r="Z55" i="2"/>
  <c r="Z186" i="2" s="1"/>
  <c r="AA55" i="2"/>
  <c r="AA186" i="2" s="1"/>
  <c r="T55" i="2"/>
  <c r="T186" i="2" s="1"/>
  <c r="R55" i="2"/>
  <c r="R186" i="2" s="1"/>
  <c r="O55" i="2"/>
  <c r="O186" i="2" s="1"/>
  <c r="P55" i="2"/>
  <c r="P186" i="2" s="1"/>
  <c r="U55" i="2"/>
  <c r="U186" i="2" s="1"/>
  <c r="I26" i="2"/>
  <c r="I27" i="2" s="1"/>
  <c r="AY45" i="2"/>
  <c r="T45" i="2"/>
  <c r="AX45" i="2"/>
  <c r="U45" i="2"/>
  <c r="Z45" i="2"/>
  <c r="T56" i="2" s="1"/>
  <c r="T187" i="2" s="1"/>
  <c r="AS45" i="2"/>
  <c r="AN45" i="2"/>
  <c r="AJ45" i="2"/>
  <c r="AL45" i="2"/>
  <c r="AD45" i="2"/>
  <c r="AF45" i="2"/>
  <c r="AQ45" i="2"/>
  <c r="AI45" i="2"/>
  <c r="V45" i="2"/>
  <c r="O45" i="2"/>
  <c r="N56" i="2" s="1"/>
  <c r="N187" i="2" s="1"/>
  <c r="AV45" i="2"/>
  <c r="AG45" i="2"/>
  <c r="AR45" i="2"/>
  <c r="W45" i="2"/>
  <c r="AO45" i="2"/>
  <c r="Q45" i="2"/>
  <c r="AB45" i="2"/>
  <c r="Y45" i="2"/>
  <c r="AP45" i="2"/>
  <c r="AK45" i="2"/>
  <c r="AC45" i="2"/>
  <c r="AM45" i="2"/>
  <c r="AT45" i="2"/>
  <c r="AW45" i="2"/>
  <c r="P45" i="2"/>
  <c r="X45" i="2"/>
  <c r="AU45" i="2"/>
  <c r="AE45" i="2"/>
  <c r="S45" i="2"/>
  <c r="AH45" i="2"/>
  <c r="R45" i="2"/>
  <c r="N46" i="2"/>
  <c r="AE133" i="2"/>
  <c r="AD135" i="2"/>
  <c r="H17" i="5"/>
  <c r="I17" i="5"/>
  <c r="K18" i="5"/>
  <c r="K17" i="5"/>
  <c r="K16" i="5"/>
  <c r="K15" i="5"/>
  <c r="K14" i="5"/>
  <c r="L13" i="5"/>
  <c r="D19" i="5"/>
  <c r="E18" i="5"/>
  <c r="J18" i="5" s="1"/>
  <c r="G18" i="5"/>
  <c r="H18" i="5"/>
  <c r="I18" i="5"/>
  <c r="AO46" i="2" l="1"/>
  <c r="AA46" i="2"/>
  <c r="AQ46" i="2"/>
  <c r="U46" i="2"/>
  <c r="Z46" i="2"/>
  <c r="AC46" i="2"/>
  <c r="Q46" i="2"/>
  <c r="AF46" i="2"/>
  <c r="AL46" i="2"/>
  <c r="AR46" i="2"/>
  <c r="AD46" i="2"/>
  <c r="AK46" i="2"/>
  <c r="AX46" i="2"/>
  <c r="AG46" i="2"/>
  <c r="AV46" i="2"/>
  <c r="AB46" i="2"/>
  <c r="AH46" i="2"/>
  <c r="AS46" i="2"/>
  <c r="AC57" i="2" s="1"/>
  <c r="AC188" i="2" s="1"/>
  <c r="Y46" i="2"/>
  <c r="V46" i="2"/>
  <c r="W46" i="2"/>
  <c r="O46" i="2"/>
  <c r="N57" i="2" s="1"/>
  <c r="N188" i="2" s="1"/>
  <c r="AU46" i="2"/>
  <c r="X46" i="2"/>
  <c r="AN46" i="2"/>
  <c r="AA57" i="2" s="1"/>
  <c r="AA188" i="2" s="1"/>
  <c r="AE46" i="2"/>
  <c r="AJ46" i="2"/>
  <c r="AI46" i="2"/>
  <c r="AT46" i="2"/>
  <c r="AM46" i="2"/>
  <c r="T46" i="2"/>
  <c r="P46" i="2"/>
  <c r="AW46" i="2"/>
  <c r="AP46" i="2"/>
  <c r="S46" i="2"/>
  <c r="P57" i="2" s="1"/>
  <c r="P188" i="2" s="1"/>
  <c r="AY46" i="2"/>
  <c r="AF56" i="2"/>
  <c r="AF187" i="2" s="1"/>
  <c r="AC56" i="2"/>
  <c r="AC187" i="2" s="1"/>
  <c r="Z56" i="2"/>
  <c r="Z187" i="2" s="1"/>
  <c r="P56" i="2"/>
  <c r="P187" i="2" s="1"/>
  <c r="X56" i="2"/>
  <c r="X187" i="2" s="1"/>
  <c r="O56" i="2"/>
  <c r="O187" i="2" s="1"/>
  <c r="J26" i="2"/>
  <c r="S56" i="2"/>
  <c r="S187" i="2" s="1"/>
  <c r="AB56" i="2"/>
  <c r="AB187" i="2" s="1"/>
  <c r="AD56" i="2"/>
  <c r="AD187" i="2" s="1"/>
  <c r="V56" i="2"/>
  <c r="V187" i="2" s="1"/>
  <c r="R56" i="2"/>
  <c r="R187" i="2" s="1"/>
  <c r="U56" i="2"/>
  <c r="U187" i="2" s="1"/>
  <c r="Q56" i="2"/>
  <c r="Q187" i="2" s="1"/>
  <c r="AE56" i="2"/>
  <c r="AE187" i="2" s="1"/>
  <c r="Y56" i="2"/>
  <c r="Y187" i="2" s="1"/>
  <c r="AA56" i="2"/>
  <c r="AA187" i="2" s="1"/>
  <c r="W56" i="2"/>
  <c r="W187" i="2" s="1"/>
  <c r="I28" i="2"/>
  <c r="AF133" i="2"/>
  <c r="AE135" i="2"/>
  <c r="L19" i="5"/>
  <c r="L18" i="5"/>
  <c r="L17" i="5"/>
  <c r="L16" i="5"/>
  <c r="L15" i="5"/>
  <c r="L14" i="5"/>
  <c r="M13" i="5"/>
  <c r="D20" i="5"/>
  <c r="E19" i="5"/>
  <c r="H19" i="5" s="1"/>
  <c r="G19" i="5"/>
  <c r="T57" i="2" l="1"/>
  <c r="T188" i="2" s="1"/>
  <c r="Q57" i="2"/>
  <c r="Q188" i="2" s="1"/>
  <c r="AB57" i="2"/>
  <c r="AB188" i="2" s="1"/>
  <c r="AE57" i="2"/>
  <c r="AE188" i="2" s="1"/>
  <c r="V57" i="2"/>
  <c r="V188" i="2" s="1"/>
  <c r="U57" i="2"/>
  <c r="U188" i="2" s="1"/>
  <c r="S57" i="2"/>
  <c r="S188" i="2" s="1"/>
  <c r="O57" i="2"/>
  <c r="O188" i="2" s="1"/>
  <c r="Z57" i="2"/>
  <c r="Z188" i="2" s="1"/>
  <c r="W57" i="2"/>
  <c r="W188" i="2" s="1"/>
  <c r="AF57" i="2"/>
  <c r="AF188" i="2" s="1"/>
  <c r="AD57" i="2"/>
  <c r="AD188" i="2" s="1"/>
  <c r="X57" i="2"/>
  <c r="X188" i="2" s="1"/>
  <c r="Y57" i="2"/>
  <c r="Y188" i="2" s="1"/>
  <c r="R57" i="2"/>
  <c r="R188" i="2" s="1"/>
  <c r="AU47" i="2"/>
  <c r="N47" i="2"/>
  <c r="AE47" i="2"/>
  <c r="P47" i="2"/>
  <c r="AF47" i="2"/>
  <c r="J27" i="2"/>
  <c r="AY48" i="2" s="1"/>
  <c r="AD47" i="2"/>
  <c r="R47" i="2"/>
  <c r="Z47" i="2"/>
  <c r="S47" i="2"/>
  <c r="AH47" i="2"/>
  <c r="AA47" i="2"/>
  <c r="AB47" i="2"/>
  <c r="W47" i="2"/>
  <c r="AR47" i="2"/>
  <c r="AK47" i="2"/>
  <c r="O47" i="2"/>
  <c r="AL47" i="2"/>
  <c r="AM47" i="2"/>
  <c r="AO47" i="2"/>
  <c r="AQ47" i="2"/>
  <c r="T47" i="2"/>
  <c r="AT47" i="2"/>
  <c r="AP47" i="2"/>
  <c r="AV47" i="2"/>
  <c r="AX47" i="2"/>
  <c r="AW47" i="2"/>
  <c r="AG47" i="2"/>
  <c r="AS47" i="2"/>
  <c r="AY47" i="2"/>
  <c r="AJ47" i="2"/>
  <c r="U47" i="2"/>
  <c r="AC47" i="2"/>
  <c r="AI47" i="2"/>
  <c r="Y47" i="2"/>
  <c r="X47" i="2"/>
  <c r="AN47" i="2"/>
  <c r="Q47" i="2"/>
  <c r="V47" i="2"/>
  <c r="I29" i="2"/>
  <c r="I30" i="2" s="1"/>
  <c r="AG133" i="2"/>
  <c r="AF135" i="2"/>
  <c r="D21" i="5"/>
  <c r="E20" i="5"/>
  <c r="G20" i="5"/>
  <c r="H20" i="5"/>
  <c r="I20" i="5"/>
  <c r="J20" i="5"/>
  <c r="K20" i="5"/>
  <c r="M20" i="5"/>
  <c r="M19" i="5"/>
  <c r="M18" i="5"/>
  <c r="M17" i="5"/>
  <c r="M16" i="5"/>
  <c r="M15" i="5"/>
  <c r="M14" i="5"/>
  <c r="N13" i="5"/>
  <c r="K19" i="5"/>
  <c r="J19" i="5"/>
  <c r="I19" i="5"/>
  <c r="L20" i="5"/>
  <c r="W58" i="2" l="1"/>
  <c r="W189" i="2" s="1"/>
  <c r="R58" i="2"/>
  <c r="R189" i="2" s="1"/>
  <c r="AD58" i="2"/>
  <c r="AD189" i="2" s="1"/>
  <c r="U48" i="2"/>
  <c r="AB48" i="2"/>
  <c r="R48" i="2"/>
  <c r="AD48" i="2"/>
  <c r="X48" i="2"/>
  <c r="AO48" i="2"/>
  <c r="AU48" i="2"/>
  <c r="AF48" i="2"/>
  <c r="AI48" i="2"/>
  <c r="V48" i="2"/>
  <c r="AV48" i="2"/>
  <c r="AC48" i="2"/>
  <c r="W48" i="2"/>
  <c r="P48" i="2"/>
  <c r="AE48" i="2"/>
  <c r="N58" i="2"/>
  <c r="N189" i="2" s="1"/>
  <c r="AS48" i="2"/>
  <c r="Z48" i="2"/>
  <c r="AH48" i="2"/>
  <c r="T48" i="2"/>
  <c r="Q48" i="2"/>
  <c r="AP48" i="2"/>
  <c r="AB58" i="2"/>
  <c r="AB189" i="2" s="1"/>
  <c r="O58" i="2"/>
  <c r="O189" i="2" s="1"/>
  <c r="S58" i="2"/>
  <c r="S189" i="2" s="1"/>
  <c r="V58" i="2"/>
  <c r="V189" i="2" s="1"/>
  <c r="O48" i="2"/>
  <c r="AG48" i="2"/>
  <c r="AA48" i="2"/>
  <c r="AW48" i="2"/>
  <c r="AK48" i="2"/>
  <c r="Y48" i="2"/>
  <c r="AJ48" i="2"/>
  <c r="AQ48" i="2"/>
  <c r="AX48" i="2"/>
  <c r="AF59" i="2" s="1"/>
  <c r="AF190" i="2" s="1"/>
  <c r="AT48" i="2"/>
  <c r="AM48" i="2"/>
  <c r="AL48" i="2"/>
  <c r="AN48" i="2"/>
  <c r="N48" i="2"/>
  <c r="S48" i="2"/>
  <c r="J28" i="2"/>
  <c r="AV49" i="2" s="1"/>
  <c r="AR48" i="2"/>
  <c r="P58" i="2"/>
  <c r="P189" i="2" s="1"/>
  <c r="AF58" i="2"/>
  <c r="AF189" i="2" s="1"/>
  <c r="AC58" i="2"/>
  <c r="AC189" i="2" s="1"/>
  <c r="Y58" i="2"/>
  <c r="Y189" i="2" s="1"/>
  <c r="Z58" i="2"/>
  <c r="Z189" i="2" s="1"/>
  <c r="X58" i="2"/>
  <c r="X189" i="2" s="1"/>
  <c r="T58" i="2"/>
  <c r="T189" i="2" s="1"/>
  <c r="AA58" i="2"/>
  <c r="AA189" i="2" s="1"/>
  <c r="Q58" i="2"/>
  <c r="Q189" i="2" s="1"/>
  <c r="AE58" i="2"/>
  <c r="AE189" i="2" s="1"/>
  <c r="U58" i="2"/>
  <c r="U189" i="2" s="1"/>
  <c r="AG135" i="2"/>
  <c r="AH133" i="2"/>
  <c r="N21" i="5"/>
  <c r="N20" i="5"/>
  <c r="N19" i="5"/>
  <c r="N18" i="5"/>
  <c r="O13" i="5"/>
  <c r="N17" i="5"/>
  <c r="N16" i="5"/>
  <c r="N15" i="5"/>
  <c r="N14" i="5"/>
  <c r="D22" i="5"/>
  <c r="E21" i="5"/>
  <c r="M21" i="5" s="1"/>
  <c r="G21" i="5"/>
  <c r="V59" i="2" l="1"/>
  <c r="V190" i="2" s="1"/>
  <c r="U59" i="2"/>
  <c r="U190" i="2" s="1"/>
  <c r="AA59" i="2"/>
  <c r="AA190" i="2" s="1"/>
  <c r="Q59" i="2"/>
  <c r="Q190" i="2" s="1"/>
  <c r="P59" i="2"/>
  <c r="P190" i="2" s="1"/>
  <c r="O59" i="2"/>
  <c r="O190" i="2" s="1"/>
  <c r="AD59" i="2"/>
  <c r="AD190" i="2" s="1"/>
  <c r="W59" i="2"/>
  <c r="W190" i="2" s="1"/>
  <c r="R59" i="2"/>
  <c r="R190" i="2" s="1"/>
  <c r="X59" i="2"/>
  <c r="X190" i="2" s="1"/>
  <c r="S59" i="2"/>
  <c r="S190" i="2" s="1"/>
  <c r="AB59" i="2"/>
  <c r="AB190" i="2" s="1"/>
  <c r="AC59" i="2"/>
  <c r="AC190" i="2" s="1"/>
  <c r="AE59" i="2"/>
  <c r="AE190" i="2" s="1"/>
  <c r="AM49" i="2"/>
  <c r="T59" i="2"/>
  <c r="T190" i="2" s="1"/>
  <c r="Y59" i="2"/>
  <c r="Y190" i="2" s="1"/>
  <c r="AO49" i="2"/>
  <c r="N49" i="2"/>
  <c r="Z59" i="2"/>
  <c r="Z190" i="2" s="1"/>
  <c r="N59" i="2"/>
  <c r="N190" i="2" s="1"/>
  <c r="AU49" i="2"/>
  <c r="X49" i="2"/>
  <c r="AF49" i="2"/>
  <c r="AY49" i="2"/>
  <c r="AS49" i="2"/>
  <c r="P49" i="2"/>
  <c r="AB49" i="2"/>
  <c r="W49" i="2"/>
  <c r="Q49" i="2"/>
  <c r="J29" i="2"/>
  <c r="Y50" i="2" s="1"/>
  <c r="V49" i="2"/>
  <c r="AL49" i="2"/>
  <c r="Z49" i="2"/>
  <c r="AW49" i="2"/>
  <c r="AE60" i="2" s="1"/>
  <c r="AE191" i="2" s="1"/>
  <c r="T49" i="2"/>
  <c r="AD49" i="2"/>
  <c r="R49" i="2"/>
  <c r="AR49" i="2"/>
  <c r="AP49" i="2"/>
  <c r="AN49" i="2"/>
  <c r="Y49" i="2"/>
  <c r="AG49" i="2"/>
  <c r="AK49" i="2"/>
  <c r="AH49" i="2"/>
  <c r="AX49" i="2"/>
  <c r="AC49" i="2"/>
  <c r="U49" i="2"/>
  <c r="O49" i="2"/>
  <c r="AA49" i="2"/>
  <c r="AQ49" i="2"/>
  <c r="AI49" i="2"/>
  <c r="S49" i="2"/>
  <c r="AT49" i="2"/>
  <c r="AE49" i="2"/>
  <c r="AJ49" i="2"/>
  <c r="AI133" i="2"/>
  <c r="AH135" i="2"/>
  <c r="O20" i="5"/>
  <c r="O21" i="5"/>
  <c r="O22" i="5"/>
  <c r="O18" i="5"/>
  <c r="P13" i="5"/>
  <c r="O17" i="5"/>
  <c r="O16" i="5"/>
  <c r="O19" i="5"/>
  <c r="O15" i="5"/>
  <c r="O14" i="5"/>
  <c r="L21" i="5"/>
  <c r="K21" i="5"/>
  <c r="J21" i="5"/>
  <c r="I21" i="5"/>
  <c r="D23" i="5"/>
  <c r="E22" i="5"/>
  <c r="N22" i="5" s="1"/>
  <c r="I22" i="5"/>
  <c r="H22" i="5"/>
  <c r="J22" i="5"/>
  <c r="H21" i="5"/>
  <c r="AG50" i="2" l="1"/>
  <c r="U50" i="2"/>
  <c r="T60" i="2"/>
  <c r="T191" i="2" s="1"/>
  <c r="W60" i="2"/>
  <c r="W191" i="2" s="1"/>
  <c r="Q50" i="2"/>
  <c r="AB50" i="2"/>
  <c r="AP50" i="2"/>
  <c r="X50" i="2"/>
  <c r="S61" i="2" s="1"/>
  <c r="S192" i="2" s="1"/>
  <c r="AA50" i="2"/>
  <c r="R60" i="2"/>
  <c r="R191" i="2" s="1"/>
  <c r="Z60" i="2"/>
  <c r="Z191" i="2" s="1"/>
  <c r="S60" i="2"/>
  <c r="S191" i="2" s="1"/>
  <c r="AA60" i="2"/>
  <c r="AA191" i="2" s="1"/>
  <c r="AF60" i="2"/>
  <c r="AF191" i="2" s="1"/>
  <c r="T50" i="2"/>
  <c r="AS50" i="2"/>
  <c r="O60" i="2"/>
  <c r="O191" i="2" s="1"/>
  <c r="P50" i="2"/>
  <c r="AM50" i="2"/>
  <c r="AC50" i="2"/>
  <c r="AQ50" i="2"/>
  <c r="AL50" i="2"/>
  <c r="AN50" i="2"/>
  <c r="AH50" i="2"/>
  <c r="J30" i="2"/>
  <c r="AS51" i="2" s="1"/>
  <c r="W50" i="2"/>
  <c r="Z50" i="2"/>
  <c r="V50" i="2"/>
  <c r="AU50" i="2"/>
  <c r="R50" i="2"/>
  <c r="AY50" i="2"/>
  <c r="N60" i="2"/>
  <c r="N191" i="2" s="1"/>
  <c r="S50" i="2"/>
  <c r="AI50" i="2"/>
  <c r="AE50" i="2"/>
  <c r="AX50" i="2"/>
  <c r="AW50" i="2"/>
  <c r="AR50" i="2"/>
  <c r="AO50" i="2"/>
  <c r="AT50" i="2"/>
  <c r="N50" i="2"/>
  <c r="V60" i="2"/>
  <c r="V191" i="2" s="1"/>
  <c r="AC60" i="2"/>
  <c r="AC191" i="2" s="1"/>
  <c r="AD50" i="2"/>
  <c r="AJ50" i="2"/>
  <c r="AV50" i="2"/>
  <c r="AK50" i="2"/>
  <c r="AF50" i="2"/>
  <c r="O50" i="2"/>
  <c r="Q60" i="2"/>
  <c r="Q191" i="2" s="1"/>
  <c r="U60" i="2"/>
  <c r="U191" i="2" s="1"/>
  <c r="AD60" i="2"/>
  <c r="AD191" i="2" s="1"/>
  <c r="X60" i="2"/>
  <c r="X191" i="2" s="1"/>
  <c r="Y60" i="2"/>
  <c r="Y191" i="2" s="1"/>
  <c r="AB60" i="2"/>
  <c r="AB191" i="2" s="1"/>
  <c r="P60" i="2"/>
  <c r="P191" i="2" s="1"/>
  <c r="AJ133" i="2"/>
  <c r="AI135" i="2"/>
  <c r="P22" i="5"/>
  <c r="P21" i="5"/>
  <c r="P20" i="5"/>
  <c r="P19" i="5"/>
  <c r="P18" i="5"/>
  <c r="Q13" i="5"/>
  <c r="P23" i="5"/>
  <c r="P17" i="5"/>
  <c r="P16" i="5"/>
  <c r="P15" i="5"/>
  <c r="P14" i="5"/>
  <c r="G22" i="5"/>
  <c r="D24" i="5"/>
  <c r="E23" i="5"/>
  <c r="G23" i="5" s="1"/>
  <c r="L22" i="5"/>
  <c r="M22" i="5"/>
  <c r="K22" i="5"/>
  <c r="W61" i="2" l="1"/>
  <c r="W192" i="2" s="1"/>
  <c r="O61" i="2"/>
  <c r="O192" i="2" s="1"/>
  <c r="AU51" i="2"/>
  <c r="AB51" i="2"/>
  <c r="N51" i="2"/>
  <c r="N70" i="2" s="1"/>
  <c r="Q61" i="2"/>
  <c r="Q192" i="2" s="1"/>
  <c r="X61" i="2"/>
  <c r="X192" i="2" s="1"/>
  <c r="AM51" i="2"/>
  <c r="AC61" i="2"/>
  <c r="AC192" i="2" s="1"/>
  <c r="AX51" i="2"/>
  <c r="AQ51" i="2"/>
  <c r="T61" i="2"/>
  <c r="T192" i="2" s="1"/>
  <c r="AA61" i="2"/>
  <c r="AA192" i="2" s="1"/>
  <c r="AF61" i="2"/>
  <c r="AF192" i="2" s="1"/>
  <c r="U61" i="2"/>
  <c r="U192" i="2" s="1"/>
  <c r="AB61" i="2"/>
  <c r="AB192" i="2" s="1"/>
  <c r="AI51" i="2"/>
  <c r="X51" i="2"/>
  <c r="AA51" i="2"/>
  <c r="AO51" i="2"/>
  <c r="O51" i="2"/>
  <c r="N62" i="2" s="1"/>
  <c r="N193" i="2" s="1"/>
  <c r="U51" i="2"/>
  <c r="AK51" i="2"/>
  <c r="AF51" i="2"/>
  <c r="AH51" i="2"/>
  <c r="X62" i="2" s="1"/>
  <c r="X193" i="2" s="1"/>
  <c r="S51" i="2"/>
  <c r="R51" i="2"/>
  <c r="AE61" i="2"/>
  <c r="AE192" i="2" s="1"/>
  <c r="V61" i="2"/>
  <c r="V192" i="2" s="1"/>
  <c r="AJ51" i="2"/>
  <c r="P61" i="2"/>
  <c r="P192" i="2" s="1"/>
  <c r="Z61" i="2"/>
  <c r="Z192" i="2" s="1"/>
  <c r="R61" i="2"/>
  <c r="R192" i="2" s="1"/>
  <c r="AR51" i="2"/>
  <c r="AC62" i="2" s="1"/>
  <c r="AC193" i="2" s="1"/>
  <c r="AD61" i="2"/>
  <c r="AD192" i="2" s="1"/>
  <c r="AN51" i="2"/>
  <c r="Z51" i="2"/>
  <c r="AP51" i="2"/>
  <c r="AG51" i="2"/>
  <c r="AW51" i="2"/>
  <c r="Q51" i="2"/>
  <c r="Y51" i="2"/>
  <c r="S62" i="2" s="1"/>
  <c r="W51" i="2"/>
  <c r="AC51" i="2"/>
  <c r="U62" i="2" s="1"/>
  <c r="U193" i="2" s="1"/>
  <c r="V51" i="2"/>
  <c r="AD51" i="2"/>
  <c r="T51" i="2"/>
  <c r="P51" i="2"/>
  <c r="AE51" i="2"/>
  <c r="N61" i="2"/>
  <c r="N192" i="2" s="1"/>
  <c r="AY51" i="2"/>
  <c r="AT51" i="2"/>
  <c r="AV51" i="2"/>
  <c r="AL51" i="2"/>
  <c r="Y61" i="2"/>
  <c r="Y192" i="2" s="1"/>
  <c r="AK133" i="2"/>
  <c r="AJ135" i="2"/>
  <c r="M23" i="5"/>
  <c r="D25" i="5"/>
  <c r="E24" i="5"/>
  <c r="L24" i="5" s="1"/>
  <c r="H24" i="5"/>
  <c r="J24" i="5"/>
  <c r="K24" i="5"/>
  <c r="O24" i="5"/>
  <c r="N23" i="5"/>
  <c r="K23" i="5"/>
  <c r="L23" i="5"/>
  <c r="Q24" i="5"/>
  <c r="Q23" i="5"/>
  <c r="Q22" i="5"/>
  <c r="Q21" i="5"/>
  <c r="Q20" i="5"/>
  <c r="Q18" i="5"/>
  <c r="R13" i="5"/>
  <c r="Q19" i="5"/>
  <c r="Q17" i="5"/>
  <c r="Q16" i="5"/>
  <c r="Q15" i="5"/>
  <c r="Q14" i="5"/>
  <c r="J23" i="5"/>
  <c r="I23" i="5"/>
  <c r="P24" i="5"/>
  <c r="H23" i="5"/>
  <c r="O23" i="5"/>
  <c r="AD62" i="2" l="1"/>
  <c r="AD193" i="2" s="1"/>
  <c r="AD194" i="2" s="1"/>
  <c r="AD199" i="2" s="1"/>
  <c r="N71" i="2"/>
  <c r="N72" i="2" s="1"/>
  <c r="AC194" i="2"/>
  <c r="AC199" i="2" s="1"/>
  <c r="S63" i="2"/>
  <c r="S111" i="2" s="1"/>
  <c r="S193" i="2"/>
  <c r="S194" i="2" s="1"/>
  <c r="S199" i="2" s="1"/>
  <c r="X194" i="2"/>
  <c r="X199" i="2" s="1"/>
  <c r="N194" i="2"/>
  <c r="N199" i="2" s="1"/>
  <c r="U194" i="2"/>
  <c r="U199" i="2" s="1"/>
  <c r="AC63" i="2"/>
  <c r="AC111" i="2" s="1"/>
  <c r="X63" i="2"/>
  <c r="X111" i="2" s="1"/>
  <c r="AF62" i="2"/>
  <c r="AB62" i="2"/>
  <c r="P62" i="2"/>
  <c r="Z62" i="2"/>
  <c r="U63" i="2"/>
  <c r="U111" i="2" s="1"/>
  <c r="W62" i="2"/>
  <c r="Y62" i="2"/>
  <c r="Q62" i="2"/>
  <c r="N63" i="2"/>
  <c r="N111" i="2" s="1"/>
  <c r="O70" i="2"/>
  <c r="O71" i="2" s="1"/>
  <c r="T62" i="2"/>
  <c r="AA62" i="2"/>
  <c r="AE62" i="2"/>
  <c r="R62" i="2"/>
  <c r="V62" i="2"/>
  <c r="O62" i="2"/>
  <c r="AL133" i="2"/>
  <c r="AK135" i="2"/>
  <c r="R25" i="5"/>
  <c r="R22" i="5"/>
  <c r="R21" i="5"/>
  <c r="R20" i="5"/>
  <c r="R24" i="5"/>
  <c r="R23" i="5"/>
  <c r="R18" i="5"/>
  <c r="S13" i="5"/>
  <c r="R19" i="5"/>
  <c r="R17" i="5"/>
  <c r="R16" i="5"/>
  <c r="R15" i="5"/>
  <c r="R14" i="5"/>
  <c r="I24" i="5"/>
  <c r="N24" i="5"/>
  <c r="G24" i="5"/>
  <c r="M24" i="5"/>
  <c r="D26" i="5"/>
  <c r="E25" i="5"/>
  <c r="Q25" i="5" s="1"/>
  <c r="H25" i="5"/>
  <c r="J25" i="5"/>
  <c r="K25" i="5"/>
  <c r="O25" i="5"/>
  <c r="P25" i="5"/>
  <c r="AD63" i="2" l="1"/>
  <c r="AD111" i="2" s="1"/>
  <c r="AF63" i="2"/>
  <c r="AF111" i="2" s="1"/>
  <c r="AF193" i="2"/>
  <c r="AF194" i="2" s="1"/>
  <c r="AF199" i="2" s="1"/>
  <c r="V63" i="2"/>
  <c r="V111" i="2" s="1"/>
  <c r="V193" i="2"/>
  <c r="V194" i="2" s="1"/>
  <c r="V199" i="2" s="1"/>
  <c r="Y63" i="2"/>
  <c r="Y111" i="2" s="1"/>
  <c r="Y193" i="2"/>
  <c r="Y194" i="2" s="1"/>
  <c r="Y199" i="2" s="1"/>
  <c r="R63" i="2"/>
  <c r="R111" i="2" s="1"/>
  <c r="R193" i="2"/>
  <c r="R194" i="2" s="1"/>
  <c r="R199" i="2" s="1"/>
  <c r="W63" i="2"/>
  <c r="W111" i="2" s="1"/>
  <c r="W193" i="2"/>
  <c r="W194" i="2" s="1"/>
  <c r="W199" i="2" s="1"/>
  <c r="O63" i="2"/>
  <c r="O111" i="2" s="1"/>
  <c r="O193" i="2"/>
  <c r="O194" i="2" s="1"/>
  <c r="O199" i="2" s="1"/>
  <c r="AA63" i="2"/>
  <c r="AA111" i="2" s="1"/>
  <c r="AA193" i="2"/>
  <c r="AA194" i="2" s="1"/>
  <c r="AA199" i="2" s="1"/>
  <c r="T63" i="2"/>
  <c r="T111" i="2" s="1"/>
  <c r="T193" i="2"/>
  <c r="T194" i="2" s="1"/>
  <c r="T199" i="2" s="1"/>
  <c r="Z63" i="2"/>
  <c r="Z111" i="2" s="1"/>
  <c r="Z193" i="2"/>
  <c r="Z194" i="2" s="1"/>
  <c r="Z199" i="2" s="1"/>
  <c r="AE63" i="2"/>
  <c r="AE111" i="2" s="1"/>
  <c r="AE193" i="2"/>
  <c r="AE194" i="2" s="1"/>
  <c r="AE199" i="2" s="1"/>
  <c r="P63" i="2"/>
  <c r="P111" i="2" s="1"/>
  <c r="P193" i="2"/>
  <c r="P194" i="2" s="1"/>
  <c r="P199" i="2" s="1"/>
  <c r="Q63" i="2"/>
  <c r="Q111" i="2" s="1"/>
  <c r="Q193" i="2"/>
  <c r="Q194" i="2" s="1"/>
  <c r="Q199" i="2" s="1"/>
  <c r="AB63" i="2"/>
  <c r="AB111" i="2" s="1"/>
  <c r="AB193" i="2"/>
  <c r="AB194" i="2" s="1"/>
  <c r="AB199" i="2" s="1"/>
  <c r="P70" i="2"/>
  <c r="Q70" i="2" s="1"/>
  <c r="R70" i="2" s="1"/>
  <c r="R71" i="2" s="1"/>
  <c r="O72" i="2"/>
  <c r="O74" i="2" s="1"/>
  <c r="N74" i="2"/>
  <c r="AM133" i="2"/>
  <c r="AL135" i="2"/>
  <c r="S25" i="5"/>
  <c r="S22" i="5"/>
  <c r="S21" i="5"/>
  <c r="S20" i="5"/>
  <c r="S19" i="5"/>
  <c r="S18" i="5"/>
  <c r="S24" i="5"/>
  <c r="S23" i="5"/>
  <c r="S26" i="5"/>
  <c r="S17" i="5"/>
  <c r="S16" i="5"/>
  <c r="S15" i="5"/>
  <c r="S14" i="5"/>
  <c r="T13" i="5"/>
  <c r="I25" i="5"/>
  <c r="N25" i="5"/>
  <c r="G25" i="5"/>
  <c r="M25" i="5"/>
  <c r="E26" i="5"/>
  <c r="R26" i="5" s="1"/>
  <c r="G26" i="5"/>
  <c r="D27" i="5"/>
  <c r="H26" i="5"/>
  <c r="I26" i="5"/>
  <c r="J26" i="5"/>
  <c r="M26" i="5"/>
  <c r="N26" i="5"/>
  <c r="O26" i="5"/>
  <c r="P26" i="5"/>
  <c r="Q26" i="5"/>
  <c r="L25" i="5"/>
  <c r="S70" i="2" l="1"/>
  <c r="T70" i="2" s="1"/>
  <c r="P71" i="2"/>
  <c r="P72" i="2" s="1"/>
  <c r="P74" i="2" s="1"/>
  <c r="Q71" i="2"/>
  <c r="Q72" i="2" s="1"/>
  <c r="R72" i="2"/>
  <c r="AN133" i="2"/>
  <c r="AM135" i="2"/>
  <c r="T22" i="5"/>
  <c r="T21" i="5"/>
  <c r="T20" i="5"/>
  <c r="T19" i="5"/>
  <c r="T18" i="5"/>
  <c r="T24" i="5"/>
  <c r="T27" i="5"/>
  <c r="T23" i="5"/>
  <c r="T26" i="5"/>
  <c r="T25" i="5"/>
  <c r="T17" i="5"/>
  <c r="T16" i="5"/>
  <c r="T15" i="5"/>
  <c r="T14" i="5"/>
  <c r="U13" i="5"/>
  <c r="D28" i="5"/>
  <c r="G27" i="5"/>
  <c r="E27" i="5"/>
  <c r="S27" i="5" s="1"/>
  <c r="I27" i="5"/>
  <c r="H27" i="5"/>
  <c r="J27" i="5"/>
  <c r="K27" i="5"/>
  <c r="L27" i="5"/>
  <c r="M27" i="5"/>
  <c r="N27" i="5"/>
  <c r="O27" i="5"/>
  <c r="P27" i="5"/>
  <c r="Q27" i="5"/>
  <c r="R27" i="5"/>
  <c r="L26" i="5"/>
  <c r="K26" i="5"/>
  <c r="S71" i="2" l="1"/>
  <c r="S72" i="2" s="1"/>
  <c r="S74" i="2" s="1"/>
  <c r="Q74" i="2"/>
  <c r="R74" i="2"/>
  <c r="U70" i="2"/>
  <c r="T71" i="2"/>
  <c r="AO133" i="2"/>
  <c r="AN135" i="2"/>
  <c r="E28" i="5"/>
  <c r="G28" i="5" s="1"/>
  <c r="D29" i="5"/>
  <c r="I28" i="5"/>
  <c r="L28" i="5"/>
  <c r="N28" i="5"/>
  <c r="P28" i="5"/>
  <c r="Q28" i="5"/>
  <c r="R28" i="5"/>
  <c r="S28" i="5"/>
  <c r="U28" i="5"/>
  <c r="U22" i="5"/>
  <c r="U21" i="5"/>
  <c r="U20" i="5"/>
  <c r="U19" i="5"/>
  <c r="U18" i="5"/>
  <c r="U24" i="5"/>
  <c r="U27" i="5"/>
  <c r="U23" i="5"/>
  <c r="U26" i="5"/>
  <c r="U17" i="5"/>
  <c r="U16" i="5"/>
  <c r="U15" i="5"/>
  <c r="U14" i="5"/>
  <c r="U25" i="5"/>
  <c r="V13" i="5"/>
  <c r="T28" i="5"/>
  <c r="AO135" i="2" l="1"/>
  <c r="AP133" i="2"/>
  <c r="T72" i="2"/>
  <c r="V70" i="2"/>
  <c r="U71" i="2"/>
  <c r="K28" i="5"/>
  <c r="J28" i="5"/>
  <c r="H28" i="5"/>
  <c r="O28" i="5"/>
  <c r="D30" i="5"/>
  <c r="E29" i="5"/>
  <c r="U29" i="5" s="1"/>
  <c r="O29" i="5"/>
  <c r="V24" i="5"/>
  <c r="V29" i="5"/>
  <c r="V27" i="5"/>
  <c r="V23" i="5"/>
  <c r="V26" i="5"/>
  <c r="V25" i="5"/>
  <c r="V28" i="5"/>
  <c r="V22" i="5"/>
  <c r="V21" i="5"/>
  <c r="V20" i="5"/>
  <c r="V19" i="5"/>
  <c r="V18" i="5"/>
  <c r="W13" i="5"/>
  <c r="V17" i="5"/>
  <c r="V16" i="5"/>
  <c r="V15" i="5"/>
  <c r="V14" i="5"/>
  <c r="M28" i="5"/>
  <c r="T74" i="2" l="1"/>
  <c r="AQ133" i="2"/>
  <c r="AP135" i="2"/>
  <c r="U72" i="2"/>
  <c r="W70" i="2"/>
  <c r="V71" i="2"/>
  <c r="P29" i="5"/>
  <c r="I29" i="5"/>
  <c r="N29" i="5"/>
  <c r="G30" i="5"/>
  <c r="E30" i="5"/>
  <c r="V30" i="5" s="1"/>
  <c r="D31" i="5"/>
  <c r="I30" i="5"/>
  <c r="H30" i="5"/>
  <c r="K30" i="5"/>
  <c r="L30" i="5"/>
  <c r="M30" i="5"/>
  <c r="N30" i="5"/>
  <c r="O30" i="5"/>
  <c r="P30" i="5"/>
  <c r="Q30" i="5"/>
  <c r="S30" i="5"/>
  <c r="T30" i="5"/>
  <c r="U30" i="5"/>
  <c r="M29" i="5"/>
  <c r="G29" i="5"/>
  <c r="T29" i="5"/>
  <c r="L29" i="5"/>
  <c r="S29" i="5"/>
  <c r="K29" i="5"/>
  <c r="W30" i="5"/>
  <c r="W29" i="5"/>
  <c r="W27" i="5"/>
  <c r="W23" i="5"/>
  <c r="W26" i="5"/>
  <c r="W25" i="5"/>
  <c r="W24" i="5"/>
  <c r="W20" i="5"/>
  <c r="W16" i="5"/>
  <c r="W28" i="5"/>
  <c r="W21" i="5"/>
  <c r="X13" i="5"/>
  <c r="W22" i="5"/>
  <c r="W19" i="5"/>
  <c r="W15" i="5"/>
  <c r="W14" i="5"/>
  <c r="W18" i="5"/>
  <c r="W17" i="5"/>
  <c r="R29" i="5"/>
  <c r="J29" i="5"/>
  <c r="Q29" i="5"/>
  <c r="H29" i="5"/>
  <c r="U74" i="2" l="1"/>
  <c r="AR133" i="2"/>
  <c r="AQ135" i="2"/>
  <c r="V72" i="2"/>
  <c r="X70" i="2"/>
  <c r="W71" i="2"/>
  <c r="E31" i="5"/>
  <c r="W31" i="5" s="1"/>
  <c r="D32" i="5"/>
  <c r="H31" i="5"/>
  <c r="I31" i="5"/>
  <c r="J31" i="5"/>
  <c r="K31" i="5"/>
  <c r="L31" i="5"/>
  <c r="N31" i="5"/>
  <c r="O31" i="5"/>
  <c r="P31" i="5"/>
  <c r="Q31" i="5"/>
  <c r="R31" i="5"/>
  <c r="S31" i="5"/>
  <c r="T31" i="5"/>
  <c r="U31" i="5"/>
  <c r="V31" i="5"/>
  <c r="X31" i="5"/>
  <c r="X30" i="5"/>
  <c r="X29" i="5"/>
  <c r="X28" i="5"/>
  <c r="X27" i="5"/>
  <c r="X26" i="5"/>
  <c r="X25" i="5"/>
  <c r="X22" i="5"/>
  <c r="X21" i="5"/>
  <c r="X20" i="5"/>
  <c r="X19" i="5"/>
  <c r="X23" i="5"/>
  <c r="Y13" i="5"/>
  <c r="X24" i="5"/>
  <c r="X18" i="5"/>
  <c r="X17" i="5"/>
  <c r="X16" i="5"/>
  <c r="X15" i="5"/>
  <c r="X14" i="5"/>
  <c r="R30" i="5"/>
  <c r="J30" i="5"/>
  <c r="V74" i="2" l="1"/>
  <c r="AS133" i="2"/>
  <c r="AR135" i="2"/>
  <c r="W72" i="2"/>
  <c r="Y70" i="2"/>
  <c r="X71" i="2"/>
  <c r="E32" i="5"/>
  <c r="X32" i="5" s="1"/>
  <c r="D33" i="5"/>
  <c r="H32" i="5"/>
  <c r="I32" i="5"/>
  <c r="J32" i="5"/>
  <c r="K32" i="5"/>
  <c r="L32" i="5"/>
  <c r="N32" i="5"/>
  <c r="O32" i="5"/>
  <c r="P32" i="5"/>
  <c r="Q32" i="5"/>
  <c r="R32" i="5"/>
  <c r="S32" i="5"/>
  <c r="T32" i="5"/>
  <c r="V32" i="5"/>
  <c r="W32" i="5"/>
  <c r="Y32" i="5"/>
  <c r="Y31" i="5"/>
  <c r="Y30" i="5"/>
  <c r="Y29" i="5"/>
  <c r="Y28" i="5"/>
  <c r="Y27" i="5"/>
  <c r="Y26" i="5"/>
  <c r="Y25" i="5"/>
  <c r="Y24" i="5"/>
  <c r="Y23" i="5"/>
  <c r="Y22" i="5"/>
  <c r="Y21" i="5"/>
  <c r="Y20" i="5"/>
  <c r="Y19" i="5"/>
  <c r="Z13" i="5"/>
  <c r="Y17" i="5"/>
  <c r="Y16" i="5"/>
  <c r="Y15" i="5"/>
  <c r="Y14" i="5"/>
  <c r="Y18" i="5"/>
  <c r="M31" i="5"/>
  <c r="G31" i="5"/>
  <c r="W74" i="2" l="1"/>
  <c r="AT133" i="2"/>
  <c r="AS135" i="2"/>
  <c r="X72" i="2"/>
  <c r="Z70" i="2"/>
  <c r="Y71" i="2"/>
  <c r="Z33" i="5"/>
  <c r="Z32" i="5"/>
  <c r="Z31" i="5"/>
  <c r="Z30" i="5"/>
  <c r="Z29" i="5"/>
  <c r="Z26" i="5"/>
  <c r="Z25" i="5"/>
  <c r="Z22" i="5"/>
  <c r="Z21" i="5"/>
  <c r="Z20" i="5"/>
  <c r="Z28" i="5"/>
  <c r="Z24" i="5"/>
  <c r="Z27" i="5"/>
  <c r="Z19" i="5"/>
  <c r="AA13" i="5"/>
  <c r="Z14" i="5"/>
  <c r="Z23" i="5"/>
  <c r="Z17" i="5"/>
  <c r="Z16" i="5"/>
  <c r="Z15" i="5"/>
  <c r="Z18" i="5"/>
  <c r="E33" i="5"/>
  <c r="Y33" i="5" s="1"/>
  <c r="D34" i="5"/>
  <c r="N33" i="5"/>
  <c r="O33" i="5"/>
  <c r="U33" i="5"/>
  <c r="V33" i="5"/>
  <c r="W33" i="5"/>
  <c r="U32" i="5"/>
  <c r="M32" i="5"/>
  <c r="G32" i="5"/>
  <c r="X74" i="2" l="1"/>
  <c r="AU133" i="2"/>
  <c r="AT135" i="2"/>
  <c r="Y72" i="2"/>
  <c r="AA70" i="2"/>
  <c r="Z71" i="2"/>
  <c r="E34" i="5"/>
  <c r="G34" i="5" s="1"/>
  <c r="D35" i="5"/>
  <c r="J34" i="5"/>
  <c r="K34" i="5"/>
  <c r="L34" i="5"/>
  <c r="N34" i="5"/>
  <c r="P34" i="5"/>
  <c r="R34" i="5"/>
  <c r="S34" i="5"/>
  <c r="T34" i="5"/>
  <c r="V34" i="5"/>
  <c r="X34" i="5"/>
  <c r="AA33" i="5"/>
  <c r="AA26" i="5"/>
  <c r="AA34" i="5"/>
  <c r="AA25" i="5"/>
  <c r="AA22" i="5"/>
  <c r="AA21" i="5"/>
  <c r="AA20" i="5"/>
  <c r="AA19" i="5"/>
  <c r="AA18" i="5"/>
  <c r="AA28" i="5"/>
  <c r="AA24" i="5"/>
  <c r="AA30" i="5"/>
  <c r="AA23" i="5"/>
  <c r="AA32" i="5"/>
  <c r="AA29" i="5"/>
  <c r="AA31" i="5"/>
  <c r="AA17" i="5"/>
  <c r="AA16" i="5"/>
  <c r="AA15" i="5"/>
  <c r="AA14" i="5"/>
  <c r="AA27" i="5"/>
  <c r="AB13" i="5"/>
  <c r="Z34" i="5"/>
  <c r="G33" i="5"/>
  <c r="M33" i="5"/>
  <c r="T33" i="5"/>
  <c r="L33" i="5"/>
  <c r="S33" i="5"/>
  <c r="K33" i="5"/>
  <c r="R33" i="5"/>
  <c r="J33" i="5"/>
  <c r="Q33" i="5"/>
  <c r="I33" i="5"/>
  <c r="X33" i="5"/>
  <c r="P33" i="5"/>
  <c r="H33" i="5"/>
  <c r="Y74" i="2" l="1"/>
  <c r="AV133" i="2"/>
  <c r="AU135" i="2"/>
  <c r="Z72" i="2"/>
  <c r="AB70" i="2"/>
  <c r="AA71" i="2"/>
  <c r="Y34" i="5"/>
  <c r="Q34" i="5"/>
  <c r="I34" i="5"/>
  <c r="H34" i="5"/>
  <c r="W34" i="5"/>
  <c r="O34" i="5"/>
  <c r="E35" i="5"/>
  <c r="AA35" i="5" s="1"/>
  <c r="D36" i="5"/>
  <c r="N35" i="5"/>
  <c r="V35" i="5"/>
  <c r="AB35" i="5"/>
  <c r="AB34" i="5"/>
  <c r="AB33" i="5"/>
  <c r="AB32" i="5"/>
  <c r="AB31" i="5"/>
  <c r="AB30" i="5"/>
  <c r="AB25" i="5"/>
  <c r="AB22" i="5"/>
  <c r="AB21" i="5"/>
  <c r="AB20" i="5"/>
  <c r="AB19" i="5"/>
  <c r="AB18" i="5"/>
  <c r="AB28" i="5"/>
  <c r="AB24" i="5"/>
  <c r="AB23" i="5"/>
  <c r="AB27" i="5"/>
  <c r="AB26" i="5"/>
  <c r="AB29" i="5"/>
  <c r="AB17" i="5"/>
  <c r="AB16" i="5"/>
  <c r="AB15" i="5"/>
  <c r="AB14" i="5"/>
  <c r="AC13" i="5"/>
  <c r="U34" i="5"/>
  <c r="M34" i="5"/>
  <c r="Z74" i="2" l="1"/>
  <c r="AW133" i="2"/>
  <c r="AV135" i="2"/>
  <c r="AA72" i="2"/>
  <c r="AC70" i="2"/>
  <c r="AB71" i="2"/>
  <c r="U35" i="5"/>
  <c r="M35" i="5"/>
  <c r="G35" i="5"/>
  <c r="T35" i="5"/>
  <c r="L35" i="5"/>
  <c r="S35" i="5"/>
  <c r="K35" i="5"/>
  <c r="Z35" i="5"/>
  <c r="R35" i="5"/>
  <c r="J35" i="5"/>
  <c r="Y35" i="5"/>
  <c r="Q35" i="5"/>
  <c r="H35" i="5"/>
  <c r="X35" i="5"/>
  <c r="P35" i="5"/>
  <c r="I35" i="5"/>
  <c r="AC36" i="5"/>
  <c r="AC35" i="5"/>
  <c r="AC34" i="5"/>
  <c r="AC33" i="5"/>
  <c r="AC32" i="5"/>
  <c r="AC31" i="5"/>
  <c r="AC30" i="5"/>
  <c r="AC25" i="5"/>
  <c r="AC22" i="5"/>
  <c r="AC21" i="5"/>
  <c r="AC20" i="5"/>
  <c r="AC19" i="5"/>
  <c r="AC18" i="5"/>
  <c r="AC28" i="5"/>
  <c r="AC24" i="5"/>
  <c r="AC23" i="5"/>
  <c r="AC27" i="5"/>
  <c r="AC29" i="5"/>
  <c r="AC17" i="5"/>
  <c r="AC16" i="5"/>
  <c r="AC15" i="5"/>
  <c r="AC14" i="5"/>
  <c r="AD13" i="5"/>
  <c r="AC26" i="5"/>
  <c r="W35" i="5"/>
  <c r="O35" i="5"/>
  <c r="D37" i="5"/>
  <c r="E36" i="5"/>
  <c r="AB36" i="5" s="1"/>
  <c r="I36" i="5"/>
  <c r="H36" i="5"/>
  <c r="K36" i="5"/>
  <c r="L36" i="5"/>
  <c r="M36" i="5"/>
  <c r="O36" i="5"/>
  <c r="P36" i="5"/>
  <c r="Q36" i="5"/>
  <c r="S36" i="5"/>
  <c r="T36" i="5"/>
  <c r="U36" i="5"/>
  <c r="W36" i="5"/>
  <c r="X36" i="5"/>
  <c r="Y36" i="5"/>
  <c r="Z36" i="5"/>
  <c r="AA36" i="5"/>
  <c r="AA74" i="2" l="1"/>
  <c r="AW135" i="2"/>
  <c r="AX133" i="2"/>
  <c r="AB72" i="2"/>
  <c r="AD70" i="2"/>
  <c r="AC71" i="2"/>
  <c r="D38" i="5"/>
  <c r="G37" i="5"/>
  <c r="E37" i="5"/>
  <c r="M37" i="5" s="1"/>
  <c r="I37" i="5"/>
  <c r="H37" i="5"/>
  <c r="J37" i="5"/>
  <c r="K37" i="5"/>
  <c r="L37" i="5"/>
  <c r="N37" i="5"/>
  <c r="O37" i="5"/>
  <c r="P37" i="5"/>
  <c r="Q37" i="5"/>
  <c r="R37" i="5"/>
  <c r="S37" i="5"/>
  <c r="T37" i="5"/>
  <c r="V37" i="5"/>
  <c r="W37" i="5"/>
  <c r="X37" i="5"/>
  <c r="Y37" i="5"/>
  <c r="Z37" i="5"/>
  <c r="AA37" i="5"/>
  <c r="AB37" i="5"/>
  <c r="R36" i="5"/>
  <c r="J36" i="5"/>
  <c r="AD37" i="5"/>
  <c r="AD36" i="5"/>
  <c r="AD35" i="5"/>
  <c r="AD34" i="5"/>
  <c r="AD33" i="5"/>
  <c r="AD32" i="5"/>
  <c r="AD31" i="5"/>
  <c r="AD30" i="5"/>
  <c r="AD28" i="5"/>
  <c r="AD24" i="5"/>
  <c r="AD23" i="5"/>
  <c r="AD27" i="5"/>
  <c r="AD29" i="5"/>
  <c r="AD26" i="5"/>
  <c r="AD25" i="5"/>
  <c r="AD22" i="5"/>
  <c r="AD21" i="5"/>
  <c r="AD20" i="5"/>
  <c r="AD19" i="5"/>
  <c r="AD18" i="5"/>
  <c r="AE13" i="5"/>
  <c r="AD17" i="5"/>
  <c r="AD16" i="5"/>
  <c r="AD15" i="5"/>
  <c r="AD14" i="5"/>
  <c r="AC37" i="5"/>
  <c r="V36" i="5"/>
  <c r="N36" i="5"/>
  <c r="G36" i="5"/>
  <c r="AB74" i="2" l="1"/>
  <c r="AX135" i="2"/>
  <c r="AY133" i="2"/>
  <c r="AC72" i="2"/>
  <c r="AE70" i="2"/>
  <c r="AD71" i="2"/>
  <c r="AE38" i="5"/>
  <c r="AE37" i="5"/>
  <c r="AE36" i="5"/>
  <c r="AE35" i="5"/>
  <c r="AE34" i="5"/>
  <c r="AE33" i="5"/>
  <c r="AE32" i="5"/>
  <c r="AE31" i="5"/>
  <c r="AE30" i="5"/>
  <c r="AE29" i="5"/>
  <c r="AE28" i="5"/>
  <c r="AE24" i="5"/>
  <c r="AE23" i="5"/>
  <c r="AE27" i="5"/>
  <c r="AE26" i="5"/>
  <c r="AE21" i="5"/>
  <c r="AE22" i="5"/>
  <c r="AE15" i="5"/>
  <c r="AE25" i="5"/>
  <c r="AF13" i="5"/>
  <c r="AE18" i="5"/>
  <c r="AE17" i="5"/>
  <c r="AE14" i="5"/>
  <c r="AE20" i="5"/>
  <c r="AE19" i="5"/>
  <c r="AE16" i="5"/>
  <c r="U37" i="5"/>
  <c r="D39" i="5"/>
  <c r="G38" i="5"/>
  <c r="E38" i="5"/>
  <c r="AD38" i="5" s="1"/>
  <c r="I38" i="5"/>
  <c r="H38" i="5"/>
  <c r="J38" i="5"/>
  <c r="K38" i="5"/>
  <c r="L38" i="5"/>
  <c r="M38" i="5"/>
  <c r="N38" i="5"/>
  <c r="O38" i="5"/>
  <c r="P38" i="5"/>
  <c r="Q38" i="5"/>
  <c r="R38" i="5"/>
  <c r="S38" i="5"/>
  <c r="T38" i="5"/>
  <c r="U38" i="5"/>
  <c r="V38" i="5"/>
  <c r="W38" i="5"/>
  <c r="X38" i="5"/>
  <c r="Y38" i="5"/>
  <c r="Z38" i="5"/>
  <c r="AA38" i="5"/>
  <c r="AB38" i="5"/>
  <c r="AC38" i="5"/>
  <c r="AC74" i="2" l="1"/>
  <c r="AZ133" i="2"/>
  <c r="AY135" i="2"/>
  <c r="AD72" i="2"/>
  <c r="AF70" i="2"/>
  <c r="AG70" i="2" s="1"/>
  <c r="AE71" i="2"/>
  <c r="D40" i="5"/>
  <c r="E39" i="5"/>
  <c r="AE39" i="5" s="1"/>
  <c r="H39" i="5"/>
  <c r="I39" i="5"/>
  <c r="J39" i="5"/>
  <c r="K39" i="5"/>
  <c r="L39" i="5"/>
  <c r="O39" i="5"/>
  <c r="P39" i="5"/>
  <c r="Q39" i="5"/>
  <c r="R39" i="5"/>
  <c r="S39" i="5"/>
  <c r="T39" i="5"/>
  <c r="W39" i="5"/>
  <c r="X39" i="5"/>
  <c r="Y39" i="5"/>
  <c r="Z39" i="5"/>
  <c r="AA39" i="5"/>
  <c r="AB39" i="5"/>
  <c r="AF39" i="5"/>
  <c r="AF38" i="5"/>
  <c r="AF36" i="5"/>
  <c r="AF35" i="5"/>
  <c r="AF34" i="5"/>
  <c r="AF33" i="5"/>
  <c r="AF32" i="5"/>
  <c r="AF31" i="5"/>
  <c r="AF30" i="5"/>
  <c r="AF29" i="5"/>
  <c r="AF28" i="5"/>
  <c r="AF27" i="5"/>
  <c r="AF26" i="5"/>
  <c r="AF25" i="5"/>
  <c r="AF24" i="5"/>
  <c r="AF37" i="5"/>
  <c r="AF23" i="5"/>
  <c r="AF22" i="5"/>
  <c r="AF21" i="5"/>
  <c r="AF20" i="5"/>
  <c r="AF19" i="5"/>
  <c r="AF18" i="5"/>
  <c r="AG13" i="5"/>
  <c r="AF17" i="5"/>
  <c r="AF16" i="5"/>
  <c r="AF15" i="5"/>
  <c r="AF14" i="5"/>
  <c r="AD74" i="2" l="1"/>
  <c r="BA133" i="2"/>
  <c r="AZ135" i="2"/>
  <c r="AE72" i="2"/>
  <c r="AF71" i="2"/>
  <c r="AG40" i="5"/>
  <c r="AG39" i="5"/>
  <c r="AG36" i="5"/>
  <c r="AG35" i="5"/>
  <c r="AG34" i="5"/>
  <c r="AG33" i="5"/>
  <c r="AG32" i="5"/>
  <c r="AG31" i="5"/>
  <c r="AG30" i="5"/>
  <c r="AG29" i="5"/>
  <c r="AG28" i="5"/>
  <c r="AG27" i="5"/>
  <c r="AG26" i="5"/>
  <c r="AG25" i="5"/>
  <c r="AG24" i="5"/>
  <c r="AG23" i="5"/>
  <c r="AG38" i="5"/>
  <c r="AG37" i="5"/>
  <c r="AG22" i="5"/>
  <c r="AG21" i="5"/>
  <c r="AG20" i="5"/>
  <c r="AG18" i="5"/>
  <c r="AH13" i="5"/>
  <c r="AG17" i="5"/>
  <c r="AG16" i="5"/>
  <c r="AG15" i="5"/>
  <c r="AG14" i="5"/>
  <c r="AG19" i="5"/>
  <c r="AD39" i="5"/>
  <c r="V39" i="5"/>
  <c r="N39" i="5"/>
  <c r="G39" i="5"/>
  <c r="AC39" i="5"/>
  <c r="U39" i="5"/>
  <c r="M39" i="5"/>
  <c r="D41" i="5"/>
  <c r="E40" i="5"/>
  <c r="AF40" i="5" s="1"/>
  <c r="I40" i="5"/>
  <c r="O40" i="5"/>
  <c r="P40" i="5"/>
  <c r="W40" i="5"/>
  <c r="X40" i="5"/>
  <c r="AE40" i="5"/>
  <c r="AE74" i="2" l="1"/>
  <c r="BB133" i="2"/>
  <c r="BA135" i="2"/>
  <c r="AF72" i="2"/>
  <c r="AH70" i="2"/>
  <c r="AG71" i="2"/>
  <c r="V40" i="5"/>
  <c r="AD40" i="5"/>
  <c r="N40" i="5"/>
  <c r="G40" i="5"/>
  <c r="AC40" i="5"/>
  <c r="U40" i="5"/>
  <c r="M40" i="5"/>
  <c r="D42" i="5"/>
  <c r="E41" i="5"/>
  <c r="G41" i="5"/>
  <c r="I41" i="5"/>
  <c r="H41" i="5"/>
  <c r="J41" i="5"/>
  <c r="K41" i="5"/>
  <c r="L41" i="5"/>
  <c r="M41" i="5"/>
  <c r="N41" i="5"/>
  <c r="O41" i="5"/>
  <c r="P41" i="5"/>
  <c r="Q41" i="5"/>
  <c r="R41" i="5"/>
  <c r="S41" i="5"/>
  <c r="T41" i="5"/>
  <c r="U41" i="5"/>
  <c r="V41" i="5"/>
  <c r="W41" i="5"/>
  <c r="X41" i="5"/>
  <c r="Y41" i="5"/>
  <c r="Z41" i="5"/>
  <c r="AA41" i="5"/>
  <c r="AB41" i="5"/>
  <c r="AC41" i="5"/>
  <c r="AD41" i="5"/>
  <c r="AE41" i="5"/>
  <c r="AF41" i="5"/>
  <c r="AH41" i="5"/>
  <c r="AH40" i="5"/>
  <c r="AH39" i="5"/>
  <c r="AH37" i="5"/>
  <c r="AH36" i="5"/>
  <c r="AH35" i="5"/>
  <c r="AH34" i="5"/>
  <c r="AH33" i="5"/>
  <c r="AH32" i="5"/>
  <c r="AH31" i="5"/>
  <c r="AH30" i="5"/>
  <c r="AH27" i="5"/>
  <c r="AH38" i="5"/>
  <c r="AH29" i="5"/>
  <c r="AH26" i="5"/>
  <c r="AH22" i="5"/>
  <c r="AH21" i="5"/>
  <c r="AH20" i="5"/>
  <c r="AH25" i="5"/>
  <c r="AH28" i="5"/>
  <c r="AH24" i="5"/>
  <c r="AH23" i="5"/>
  <c r="AH18" i="5"/>
  <c r="AI13" i="5"/>
  <c r="AH14" i="5"/>
  <c r="AH17" i="5"/>
  <c r="AH16" i="5"/>
  <c r="AH15" i="5"/>
  <c r="AH19" i="5"/>
  <c r="AB40" i="5"/>
  <c r="T40" i="5"/>
  <c r="L40" i="5"/>
  <c r="AA40" i="5"/>
  <c r="K40" i="5"/>
  <c r="AG41" i="5"/>
  <c r="Z40" i="5"/>
  <c r="S40" i="5"/>
  <c r="R40" i="5"/>
  <c r="J40" i="5"/>
  <c r="Y40" i="5"/>
  <c r="Q40" i="5"/>
  <c r="H40" i="5"/>
  <c r="AF74" i="2" l="1"/>
  <c r="BC133" i="2"/>
  <c r="BB135" i="2"/>
  <c r="AG72" i="2"/>
  <c r="AI70" i="2"/>
  <c r="AH71" i="2"/>
  <c r="AI42" i="5"/>
  <c r="AI41" i="5"/>
  <c r="AI40" i="5"/>
  <c r="AI39" i="5"/>
  <c r="AI38" i="5"/>
  <c r="AI37" i="5"/>
  <c r="AI34" i="5"/>
  <c r="AI27" i="5"/>
  <c r="AI35" i="5"/>
  <c r="AI36" i="5"/>
  <c r="AI29" i="5"/>
  <c r="AI26" i="5"/>
  <c r="AI22" i="5"/>
  <c r="AI21" i="5"/>
  <c r="AI20" i="5"/>
  <c r="AI19" i="5"/>
  <c r="AI18" i="5"/>
  <c r="AI30" i="5"/>
  <c r="AI25" i="5"/>
  <c r="AI31" i="5"/>
  <c r="AI33" i="5"/>
  <c r="AI28" i="5"/>
  <c r="AI23" i="5"/>
  <c r="AI17" i="5"/>
  <c r="AI16" i="5"/>
  <c r="AI15" i="5"/>
  <c r="AI14" i="5"/>
  <c r="AI32" i="5"/>
  <c r="AI24" i="5"/>
  <c r="AJ13" i="5"/>
  <c r="D43" i="5"/>
  <c r="G42" i="5"/>
  <c r="E42" i="5"/>
  <c r="AH42" i="5" s="1"/>
  <c r="I42" i="5"/>
  <c r="H42" i="5"/>
  <c r="J42" i="5"/>
  <c r="K42" i="5"/>
  <c r="L42" i="5"/>
  <c r="M42" i="5"/>
  <c r="N42" i="5"/>
  <c r="O42" i="5"/>
  <c r="P42" i="5"/>
  <c r="Q42" i="5"/>
  <c r="R42" i="5"/>
  <c r="S42" i="5"/>
  <c r="T42" i="5"/>
  <c r="U42" i="5"/>
  <c r="V42" i="5"/>
  <c r="W42" i="5"/>
  <c r="X42" i="5"/>
  <c r="Y42" i="5"/>
  <c r="Z42" i="5"/>
  <c r="AA42" i="5"/>
  <c r="AB42" i="5"/>
  <c r="AC42" i="5"/>
  <c r="AD42" i="5"/>
  <c r="AE42" i="5"/>
  <c r="AF42" i="5"/>
  <c r="AG42" i="5"/>
  <c r="AG74" i="2" l="1"/>
  <c r="BD133" i="2"/>
  <c r="BC135" i="2"/>
  <c r="AH72" i="2"/>
  <c r="AJ70" i="2"/>
  <c r="AI71" i="2"/>
  <c r="AJ43" i="5"/>
  <c r="AJ42" i="5"/>
  <c r="AJ41" i="5"/>
  <c r="AJ40" i="5"/>
  <c r="AJ39" i="5"/>
  <c r="AJ38" i="5"/>
  <c r="AJ37" i="5"/>
  <c r="AJ36" i="5"/>
  <c r="AJ35" i="5"/>
  <c r="AJ34" i="5"/>
  <c r="AJ33" i="5"/>
  <c r="AJ32" i="5"/>
  <c r="AJ31" i="5"/>
  <c r="AJ30" i="5"/>
  <c r="AJ29" i="5"/>
  <c r="AJ26" i="5"/>
  <c r="AJ22" i="5"/>
  <c r="AJ21" i="5"/>
  <c r="AJ20" i="5"/>
  <c r="AJ19" i="5"/>
  <c r="AJ18" i="5"/>
  <c r="AJ25" i="5"/>
  <c r="AJ28" i="5"/>
  <c r="AJ24" i="5"/>
  <c r="AJ23" i="5"/>
  <c r="AJ27" i="5"/>
  <c r="AJ17" i="5"/>
  <c r="AJ16" i="5"/>
  <c r="AJ15" i="5"/>
  <c r="AJ14" i="5"/>
  <c r="AK13" i="5"/>
  <c r="D44" i="5"/>
  <c r="G43" i="5"/>
  <c r="E43" i="5"/>
  <c r="AI43" i="5" s="1"/>
  <c r="H43" i="5"/>
  <c r="J43" i="5"/>
  <c r="K43" i="5"/>
  <c r="L43" i="5"/>
  <c r="M43" i="5"/>
  <c r="N43" i="5"/>
  <c r="O43" i="5"/>
  <c r="P43" i="5"/>
  <c r="Q43" i="5"/>
  <c r="R43" i="5"/>
  <c r="S43" i="5"/>
  <c r="T43" i="5"/>
  <c r="U43" i="5"/>
  <c r="V43" i="5"/>
  <c r="W43" i="5"/>
  <c r="X43" i="5"/>
  <c r="Y43" i="5"/>
  <c r="Z43" i="5"/>
  <c r="AA43" i="5"/>
  <c r="AB43" i="5"/>
  <c r="AC43" i="5"/>
  <c r="AD43" i="5"/>
  <c r="AE43" i="5"/>
  <c r="AF43" i="5"/>
  <c r="AG43" i="5"/>
  <c r="AH43" i="5"/>
  <c r="AH74" i="2" l="1"/>
  <c r="BE133" i="2"/>
  <c r="BD135" i="2"/>
  <c r="AI72" i="2"/>
  <c r="AK70" i="2"/>
  <c r="AJ71" i="2"/>
  <c r="E44" i="5"/>
  <c r="D45" i="5"/>
  <c r="G44" i="5"/>
  <c r="H44" i="5"/>
  <c r="I44" i="5"/>
  <c r="J44" i="5"/>
  <c r="K44" i="5"/>
  <c r="L44" i="5"/>
  <c r="M44" i="5"/>
  <c r="N44" i="5"/>
  <c r="O44" i="5"/>
  <c r="P44" i="5"/>
  <c r="Q44" i="5"/>
  <c r="R44" i="5"/>
  <c r="S44" i="5"/>
  <c r="T44" i="5"/>
  <c r="U44" i="5"/>
  <c r="V44" i="5"/>
  <c r="W44" i="5"/>
  <c r="X44" i="5"/>
  <c r="Y44" i="5"/>
  <c r="Z44" i="5"/>
  <c r="AA44" i="5"/>
  <c r="AB44" i="5"/>
  <c r="AC44" i="5"/>
  <c r="AD44" i="5"/>
  <c r="AE44" i="5"/>
  <c r="AF44" i="5"/>
  <c r="AG44" i="5"/>
  <c r="AH44" i="5"/>
  <c r="AI44" i="5"/>
  <c r="AK43" i="5"/>
  <c r="AK42" i="5"/>
  <c r="AK41" i="5"/>
  <c r="AK40" i="5"/>
  <c r="AK39" i="5"/>
  <c r="AK38" i="5"/>
  <c r="AK37" i="5"/>
  <c r="AK44" i="5"/>
  <c r="AK36" i="5"/>
  <c r="AK35" i="5"/>
  <c r="AK34" i="5"/>
  <c r="AK33" i="5"/>
  <c r="AK32" i="5"/>
  <c r="AK31" i="5"/>
  <c r="AK30" i="5"/>
  <c r="AK29" i="5"/>
  <c r="AK26" i="5"/>
  <c r="AK22" i="5"/>
  <c r="AK21" i="5"/>
  <c r="AK20" i="5"/>
  <c r="AK19" i="5"/>
  <c r="AK18" i="5"/>
  <c r="AK25" i="5"/>
  <c r="AK28" i="5"/>
  <c r="AK24" i="5"/>
  <c r="AK23" i="5"/>
  <c r="AK17" i="5"/>
  <c r="AK16" i="5"/>
  <c r="AK15" i="5"/>
  <c r="AK14" i="5"/>
  <c r="AK27" i="5"/>
  <c r="AL13" i="5"/>
  <c r="AJ44" i="5"/>
  <c r="I43" i="5"/>
  <c r="AI74" i="2" l="1"/>
  <c r="BF133" i="2"/>
  <c r="BE135" i="2"/>
  <c r="AJ72" i="2"/>
  <c r="AL70" i="2"/>
  <c r="AK71" i="2"/>
  <c r="AL45" i="5"/>
  <c r="AL44" i="5"/>
  <c r="AL42" i="5"/>
  <c r="AL43" i="5"/>
  <c r="AL39" i="5"/>
  <c r="AL37" i="5"/>
  <c r="AL36" i="5"/>
  <c r="AL35" i="5"/>
  <c r="AL34" i="5"/>
  <c r="AL33" i="5"/>
  <c r="AL32" i="5"/>
  <c r="AL31" i="5"/>
  <c r="AL30" i="5"/>
  <c r="AL40" i="5"/>
  <c r="AL38" i="5"/>
  <c r="AL41" i="5"/>
  <c r="AL25" i="5"/>
  <c r="AL28" i="5"/>
  <c r="AL24" i="5"/>
  <c r="AL23" i="5"/>
  <c r="AL27" i="5"/>
  <c r="AL29" i="5"/>
  <c r="AL26" i="5"/>
  <c r="AL22" i="5"/>
  <c r="AL21" i="5"/>
  <c r="AL20" i="5"/>
  <c r="AL19" i="5"/>
  <c r="AL18" i="5"/>
  <c r="AM13" i="5"/>
  <c r="AL17" i="5"/>
  <c r="AL16" i="5"/>
  <c r="AL15" i="5"/>
  <c r="AL14" i="5"/>
  <c r="E45" i="5"/>
  <c r="I45" i="5" s="1"/>
  <c r="D46" i="5"/>
  <c r="G45" i="5"/>
  <c r="H45" i="5"/>
  <c r="K45" i="5"/>
  <c r="L45" i="5"/>
  <c r="M45" i="5"/>
  <c r="O45" i="5"/>
  <c r="Q45" i="5"/>
  <c r="S45" i="5"/>
  <c r="T45" i="5"/>
  <c r="U45" i="5"/>
  <c r="V45" i="5"/>
  <c r="W45" i="5"/>
  <c r="Y45" i="5"/>
  <c r="Z45" i="5"/>
  <c r="AA45" i="5"/>
  <c r="AB45" i="5"/>
  <c r="AC45" i="5"/>
  <c r="AD45" i="5"/>
  <c r="AE45" i="5"/>
  <c r="AG45" i="5"/>
  <c r="AH45" i="5"/>
  <c r="AI45" i="5"/>
  <c r="AJ45" i="5"/>
  <c r="AK45" i="5"/>
  <c r="AJ74" i="2" l="1"/>
  <c r="BG133" i="2"/>
  <c r="BF135" i="2"/>
  <c r="AK72" i="2"/>
  <c r="AM70" i="2"/>
  <c r="AL71" i="2"/>
  <c r="N45" i="5"/>
  <c r="E46" i="5"/>
  <c r="L46" i="5" s="1"/>
  <c r="D47" i="5"/>
  <c r="K46" i="5"/>
  <c r="M46" i="5"/>
  <c r="O46" i="5"/>
  <c r="P46" i="5"/>
  <c r="S46" i="5"/>
  <c r="U46" i="5"/>
  <c r="W46" i="5"/>
  <c r="X46" i="5"/>
  <c r="Y46" i="5"/>
  <c r="AA46" i="5"/>
  <c r="AC46" i="5"/>
  <c r="AE46" i="5"/>
  <c r="AF46" i="5"/>
  <c r="AG46" i="5"/>
  <c r="AI46" i="5"/>
  <c r="AK46" i="5"/>
  <c r="R45" i="5"/>
  <c r="J45" i="5"/>
  <c r="AL46" i="5"/>
  <c r="AF45" i="5"/>
  <c r="X45" i="5"/>
  <c r="P45" i="5"/>
  <c r="AM46" i="5"/>
  <c r="AM44" i="5"/>
  <c r="AM45" i="5"/>
  <c r="AM42" i="5"/>
  <c r="AM43" i="5"/>
  <c r="AM39" i="5"/>
  <c r="AM37" i="5"/>
  <c r="AM36" i="5"/>
  <c r="AM35" i="5"/>
  <c r="AM34" i="5"/>
  <c r="AM33" i="5"/>
  <c r="AM32" i="5"/>
  <c r="AM31" i="5"/>
  <c r="AM30" i="5"/>
  <c r="AM29" i="5"/>
  <c r="AM40" i="5"/>
  <c r="AM38" i="5"/>
  <c r="AM25" i="5"/>
  <c r="AM28" i="5"/>
  <c r="AM24" i="5"/>
  <c r="AM23" i="5"/>
  <c r="AM27" i="5"/>
  <c r="AM41" i="5"/>
  <c r="AM22" i="5"/>
  <c r="AN13" i="5"/>
  <c r="AM15" i="5"/>
  <c r="AM14" i="5"/>
  <c r="AM19" i="5"/>
  <c r="AM16" i="5"/>
  <c r="AM21" i="5"/>
  <c r="AM18" i="5"/>
  <c r="AM26" i="5"/>
  <c r="AM20" i="5"/>
  <c r="AM17" i="5"/>
  <c r="AK74" i="2" l="1"/>
  <c r="BH133" i="2"/>
  <c r="BG135" i="2"/>
  <c r="AL72" i="2"/>
  <c r="AL74" i="2" s="1"/>
  <c r="AN70" i="2"/>
  <c r="AM71" i="2"/>
  <c r="AH46" i="5"/>
  <c r="Z46" i="5"/>
  <c r="R46" i="5"/>
  <c r="J46" i="5"/>
  <c r="Q46" i="5"/>
  <c r="H46" i="5"/>
  <c r="I46" i="5"/>
  <c r="G46" i="5"/>
  <c r="AN47" i="5"/>
  <c r="AN46" i="5"/>
  <c r="AN44" i="5"/>
  <c r="AN45" i="5"/>
  <c r="AN43" i="5"/>
  <c r="AN42" i="5"/>
  <c r="AN41" i="5"/>
  <c r="AN40" i="5"/>
  <c r="AN39" i="5"/>
  <c r="AN38" i="5"/>
  <c r="AN37" i="5"/>
  <c r="AN36" i="5"/>
  <c r="AN35" i="5"/>
  <c r="AN34" i="5"/>
  <c r="AN33" i="5"/>
  <c r="AN32" i="5"/>
  <c r="AN31" i="5"/>
  <c r="AN30" i="5"/>
  <c r="AN29" i="5"/>
  <c r="AN28" i="5"/>
  <c r="AN27" i="5"/>
  <c r="AN26" i="5"/>
  <c r="AN25" i="5"/>
  <c r="AN24" i="5"/>
  <c r="AN23" i="5"/>
  <c r="AN22" i="5"/>
  <c r="AN21" i="5"/>
  <c r="AN20" i="5"/>
  <c r="AN19" i="5"/>
  <c r="AO13" i="5"/>
  <c r="AN18" i="5"/>
  <c r="AN17" i="5"/>
  <c r="AN16" i="5"/>
  <c r="AN15" i="5"/>
  <c r="AN14" i="5"/>
  <c r="AD46" i="5"/>
  <c r="V46" i="5"/>
  <c r="N46" i="5"/>
  <c r="E47" i="5"/>
  <c r="AM47" i="5" s="1"/>
  <c r="D48" i="5"/>
  <c r="G47" i="5"/>
  <c r="H47" i="5"/>
  <c r="I47" i="5"/>
  <c r="J47" i="5"/>
  <c r="K47" i="5"/>
  <c r="L47" i="5"/>
  <c r="M47" i="5"/>
  <c r="N47" i="5"/>
  <c r="O47" i="5"/>
  <c r="P47" i="5"/>
  <c r="Q47" i="5"/>
  <c r="R47" i="5"/>
  <c r="S47" i="5"/>
  <c r="T47" i="5"/>
  <c r="U47" i="5"/>
  <c r="V47" i="5"/>
  <c r="W47" i="5"/>
  <c r="X47" i="5"/>
  <c r="Y47" i="5"/>
  <c r="Z47" i="5"/>
  <c r="AA47" i="5"/>
  <c r="AB47" i="5"/>
  <c r="AC47" i="5"/>
  <c r="AD47" i="5"/>
  <c r="AE47" i="5"/>
  <c r="AF47" i="5"/>
  <c r="AG47" i="5"/>
  <c r="AH47" i="5"/>
  <c r="AI47" i="5"/>
  <c r="AJ47" i="5"/>
  <c r="AK47" i="5"/>
  <c r="AL47" i="5"/>
  <c r="AJ46" i="5"/>
  <c r="AB46" i="5"/>
  <c r="T46" i="5"/>
  <c r="BI133" i="2" l="1"/>
  <c r="BH135" i="2"/>
  <c r="AM72" i="2"/>
  <c r="AO70" i="2"/>
  <c r="AN71" i="2"/>
  <c r="AO48" i="5"/>
  <c r="AO46" i="5"/>
  <c r="AO44" i="5"/>
  <c r="AO45" i="5"/>
  <c r="AO43" i="5"/>
  <c r="AO42" i="5"/>
  <c r="AO41" i="5"/>
  <c r="AO40" i="5"/>
  <c r="AO39" i="5"/>
  <c r="AO47" i="5"/>
  <c r="AO37" i="5"/>
  <c r="AO36" i="5"/>
  <c r="AO35" i="5"/>
  <c r="AO34" i="5"/>
  <c r="AO33" i="5"/>
  <c r="AO32" i="5"/>
  <c r="AO31" i="5"/>
  <c r="AO30" i="5"/>
  <c r="AO29" i="5"/>
  <c r="AO28" i="5"/>
  <c r="AO27" i="5"/>
  <c r="AO26" i="5"/>
  <c r="AO25" i="5"/>
  <c r="AO24" i="5"/>
  <c r="AO23" i="5"/>
  <c r="AO38" i="5"/>
  <c r="AO22" i="5"/>
  <c r="AO21" i="5"/>
  <c r="AO20" i="5"/>
  <c r="AP13" i="5"/>
  <c r="AO19" i="5"/>
  <c r="AO17" i="5"/>
  <c r="AO16" i="5"/>
  <c r="AO15" i="5"/>
  <c r="AO14" i="5"/>
  <c r="AO18" i="5"/>
  <c r="E48" i="5"/>
  <c r="H48" i="5" s="1"/>
  <c r="D49" i="5"/>
  <c r="G48" i="5"/>
  <c r="I48" i="5"/>
  <c r="K48" i="5"/>
  <c r="M48" i="5"/>
  <c r="N48" i="5"/>
  <c r="O48" i="5"/>
  <c r="Q48" i="5"/>
  <c r="S48" i="5"/>
  <c r="U48" i="5"/>
  <c r="V48" i="5"/>
  <c r="W48" i="5"/>
  <c r="Y48" i="5"/>
  <c r="AA48" i="5"/>
  <c r="AC48" i="5"/>
  <c r="AD48" i="5"/>
  <c r="AE48" i="5"/>
  <c r="AG48" i="5"/>
  <c r="AI48" i="5"/>
  <c r="AK48" i="5"/>
  <c r="AL48" i="5"/>
  <c r="AM48" i="5"/>
  <c r="AM74" i="2" l="1"/>
  <c r="BJ133" i="2"/>
  <c r="BI135" i="2"/>
  <c r="AN72" i="2"/>
  <c r="AP70" i="2"/>
  <c r="AO71" i="2"/>
  <c r="E49" i="5"/>
  <c r="D50" i="5"/>
  <c r="G49" i="5"/>
  <c r="I49" i="5"/>
  <c r="H49" i="5"/>
  <c r="J49" i="5"/>
  <c r="K49" i="5"/>
  <c r="L49" i="5"/>
  <c r="M49" i="5"/>
  <c r="N49" i="5"/>
  <c r="O49" i="5"/>
  <c r="P49" i="5"/>
  <c r="Q49" i="5"/>
  <c r="R49" i="5"/>
  <c r="S49" i="5"/>
  <c r="T49" i="5"/>
  <c r="U49" i="5"/>
  <c r="V49" i="5"/>
  <c r="W49" i="5"/>
  <c r="X49" i="5"/>
  <c r="Y49" i="5"/>
  <c r="Z49" i="5"/>
  <c r="AA49" i="5"/>
  <c r="AB49" i="5"/>
  <c r="AC49" i="5"/>
  <c r="AD49" i="5"/>
  <c r="AE49" i="5"/>
  <c r="AF49" i="5"/>
  <c r="AG49" i="5"/>
  <c r="AH49" i="5"/>
  <c r="AI49" i="5"/>
  <c r="AJ49" i="5"/>
  <c r="AK49" i="5"/>
  <c r="AL49" i="5"/>
  <c r="AM49" i="5"/>
  <c r="AN49" i="5"/>
  <c r="AP49" i="5"/>
  <c r="AP48" i="5"/>
  <c r="AP47" i="5"/>
  <c r="AP46" i="5"/>
  <c r="AP44" i="5"/>
  <c r="AP45" i="5"/>
  <c r="AP43" i="5"/>
  <c r="AP42" i="5"/>
  <c r="AP41" i="5"/>
  <c r="AP40" i="5"/>
  <c r="AP39" i="5"/>
  <c r="AP38" i="5"/>
  <c r="AP37" i="5"/>
  <c r="AP36" i="5"/>
  <c r="AP35" i="5"/>
  <c r="AP34" i="5"/>
  <c r="AP33" i="5"/>
  <c r="AP32" i="5"/>
  <c r="AP31" i="5"/>
  <c r="AP30" i="5"/>
  <c r="AP23" i="5"/>
  <c r="AP28" i="5"/>
  <c r="AP24" i="5"/>
  <c r="AP27" i="5"/>
  <c r="AP22" i="5"/>
  <c r="AP21" i="5"/>
  <c r="AP20" i="5"/>
  <c r="AP26" i="5"/>
  <c r="AP25" i="5"/>
  <c r="AQ13" i="5"/>
  <c r="AP19" i="5"/>
  <c r="AP17" i="5"/>
  <c r="AP16" i="5"/>
  <c r="AP15" i="5"/>
  <c r="AP14" i="5"/>
  <c r="AP18" i="5"/>
  <c r="AP29" i="5"/>
  <c r="AJ48" i="5"/>
  <c r="AB48" i="5"/>
  <c r="T48" i="5"/>
  <c r="L48" i="5"/>
  <c r="AH48" i="5"/>
  <c r="Z48" i="5"/>
  <c r="R48" i="5"/>
  <c r="J48" i="5"/>
  <c r="AN48" i="5"/>
  <c r="AF48" i="5"/>
  <c r="X48" i="5"/>
  <c r="P48" i="5"/>
  <c r="AO49" i="5"/>
  <c r="AN74" i="2" l="1"/>
  <c r="BK133" i="2"/>
  <c r="BK135" i="2" s="1"/>
  <c r="BJ135" i="2"/>
  <c r="AO72" i="2"/>
  <c r="AQ70" i="2"/>
  <c r="AP71" i="2"/>
  <c r="AQ50" i="5"/>
  <c r="AQ49" i="5"/>
  <c r="AQ48" i="5"/>
  <c r="AQ44" i="5"/>
  <c r="AQ45" i="5"/>
  <c r="AQ43" i="5"/>
  <c r="AQ42" i="5"/>
  <c r="AQ41" i="5"/>
  <c r="AQ40" i="5"/>
  <c r="AQ39" i="5"/>
  <c r="AQ38" i="5"/>
  <c r="AQ47" i="5"/>
  <c r="AQ46" i="5"/>
  <c r="AQ35" i="5"/>
  <c r="AQ28" i="5"/>
  <c r="AQ24" i="5"/>
  <c r="AQ36" i="5"/>
  <c r="AQ27" i="5"/>
  <c r="AQ22" i="5"/>
  <c r="AQ21" i="5"/>
  <c r="AQ20" i="5"/>
  <c r="AQ19" i="5"/>
  <c r="AQ18" i="5"/>
  <c r="AQ37" i="5"/>
  <c r="AQ30" i="5"/>
  <c r="AQ31" i="5"/>
  <c r="AQ26" i="5"/>
  <c r="AQ32" i="5"/>
  <c r="AQ29" i="5"/>
  <c r="AQ34" i="5"/>
  <c r="AQ23" i="5"/>
  <c r="AQ25" i="5"/>
  <c r="AQ17" i="5"/>
  <c r="AQ16" i="5"/>
  <c r="AQ15" i="5"/>
  <c r="AQ14" i="5"/>
  <c r="AQ33" i="5"/>
  <c r="AR13" i="5"/>
  <c r="E50" i="5"/>
  <c r="AP50" i="5" s="1"/>
  <c r="D51" i="5"/>
  <c r="G50" i="5"/>
  <c r="K50" i="5"/>
  <c r="L50" i="5"/>
  <c r="M50" i="5"/>
  <c r="N50" i="5"/>
  <c r="O50" i="5"/>
  <c r="S50" i="5"/>
  <c r="T50" i="5"/>
  <c r="U50" i="5"/>
  <c r="V50" i="5"/>
  <c r="W50" i="5"/>
  <c r="AA50" i="5"/>
  <c r="AB50" i="5"/>
  <c r="AC50" i="5"/>
  <c r="AD50" i="5"/>
  <c r="AE50" i="5"/>
  <c r="AI50" i="5"/>
  <c r="AJ50" i="5"/>
  <c r="AK50" i="5"/>
  <c r="AL50" i="5"/>
  <c r="AM50" i="5"/>
  <c r="AO74" i="2" l="1"/>
  <c r="AP72" i="2"/>
  <c r="AR70" i="2"/>
  <c r="AQ71" i="2"/>
  <c r="AR51" i="5"/>
  <c r="AR50" i="5"/>
  <c r="AR49" i="5"/>
  <c r="AR48" i="5"/>
  <c r="AR47" i="5"/>
  <c r="AR45" i="5"/>
  <c r="AR43" i="5"/>
  <c r="AR42" i="5"/>
  <c r="AR41" i="5"/>
  <c r="AR40" i="5"/>
  <c r="AR39" i="5"/>
  <c r="AR38" i="5"/>
  <c r="AR37" i="5"/>
  <c r="AR46" i="5"/>
  <c r="AR44" i="5"/>
  <c r="AR36" i="5"/>
  <c r="AR35" i="5"/>
  <c r="AR34" i="5"/>
  <c r="AR33" i="5"/>
  <c r="AR32" i="5"/>
  <c r="AR31" i="5"/>
  <c r="AR30" i="5"/>
  <c r="AR27" i="5"/>
  <c r="AR22" i="5"/>
  <c r="AR21" i="5"/>
  <c r="AR20" i="5"/>
  <c r="AR19" i="5"/>
  <c r="AR18" i="5"/>
  <c r="AR26" i="5"/>
  <c r="AR29" i="5"/>
  <c r="AR25" i="5"/>
  <c r="AR28" i="5"/>
  <c r="AR24" i="5"/>
  <c r="AR23" i="5"/>
  <c r="AR17" i="5"/>
  <c r="AR16" i="5"/>
  <c r="AR15" i="5"/>
  <c r="AR14" i="5"/>
  <c r="AS13" i="5"/>
  <c r="E51" i="5"/>
  <c r="I51" i="5" s="1"/>
  <c r="D52" i="5"/>
  <c r="G51" i="5"/>
  <c r="H51" i="5"/>
  <c r="K51" i="5"/>
  <c r="M51" i="5"/>
  <c r="N51" i="5"/>
  <c r="O51" i="5"/>
  <c r="Q51" i="5"/>
  <c r="R51" i="5"/>
  <c r="S51" i="5"/>
  <c r="U51" i="5"/>
  <c r="V51" i="5"/>
  <c r="W51" i="5"/>
  <c r="Y51" i="5"/>
  <c r="Z51" i="5"/>
  <c r="AA51" i="5"/>
  <c r="AC51" i="5"/>
  <c r="AD51" i="5"/>
  <c r="AE51" i="5"/>
  <c r="AG51" i="5"/>
  <c r="AH51" i="5"/>
  <c r="AI51" i="5"/>
  <c r="AK51" i="5"/>
  <c r="AL51" i="5"/>
  <c r="AM51" i="5"/>
  <c r="AO51" i="5"/>
  <c r="AP51" i="5"/>
  <c r="AH50" i="5"/>
  <c r="Z50" i="5"/>
  <c r="R50" i="5"/>
  <c r="J50" i="5"/>
  <c r="AQ51" i="5"/>
  <c r="AO50" i="5"/>
  <c r="AG50" i="5"/>
  <c r="Q50" i="5"/>
  <c r="I50" i="5"/>
  <c r="Y50" i="5"/>
  <c r="AN50" i="5"/>
  <c r="AF50" i="5"/>
  <c r="X50" i="5"/>
  <c r="P50" i="5"/>
  <c r="H50" i="5"/>
  <c r="AP74" i="2" l="1"/>
  <c r="AQ72" i="2"/>
  <c r="AS70" i="2"/>
  <c r="AR71" i="2"/>
  <c r="E52" i="5"/>
  <c r="D53" i="5"/>
  <c r="G52" i="5"/>
  <c r="H52" i="5"/>
  <c r="I52" i="5"/>
  <c r="J52" i="5"/>
  <c r="K52" i="5"/>
  <c r="L52" i="5"/>
  <c r="M52" i="5"/>
  <c r="N52" i="5"/>
  <c r="O52" i="5"/>
  <c r="P52" i="5"/>
  <c r="Q52" i="5"/>
  <c r="R52" i="5"/>
  <c r="S52" i="5"/>
  <c r="T52" i="5"/>
  <c r="U52" i="5"/>
  <c r="V52" i="5"/>
  <c r="W52" i="5"/>
  <c r="X52" i="5"/>
  <c r="Y52" i="5"/>
  <c r="Z52" i="5"/>
  <c r="AA52" i="5"/>
  <c r="AB52" i="5"/>
  <c r="AC52" i="5"/>
  <c r="AD52" i="5"/>
  <c r="AE52" i="5"/>
  <c r="AF52" i="5"/>
  <c r="AG52" i="5"/>
  <c r="AH52" i="5"/>
  <c r="AI52" i="5"/>
  <c r="AJ52" i="5"/>
  <c r="AK52" i="5"/>
  <c r="AL52" i="5"/>
  <c r="AM52" i="5"/>
  <c r="AN52" i="5"/>
  <c r="AO52" i="5"/>
  <c r="AP52" i="5"/>
  <c r="AQ52" i="5"/>
  <c r="AJ51" i="5"/>
  <c r="AB51" i="5"/>
  <c r="T51" i="5"/>
  <c r="L51" i="5"/>
  <c r="AS52" i="5"/>
  <c r="AS51" i="5"/>
  <c r="AS50" i="5"/>
  <c r="AS49" i="5"/>
  <c r="AS48" i="5"/>
  <c r="AS47" i="5"/>
  <c r="AS46" i="5"/>
  <c r="AS45" i="5"/>
  <c r="AS43" i="5"/>
  <c r="AS42" i="5"/>
  <c r="AS41" i="5"/>
  <c r="AS40" i="5"/>
  <c r="AS39" i="5"/>
  <c r="AS38" i="5"/>
  <c r="AS37" i="5"/>
  <c r="AS44" i="5"/>
  <c r="AS36" i="5"/>
  <c r="AS35" i="5"/>
  <c r="AS34" i="5"/>
  <c r="AS33" i="5"/>
  <c r="AS32" i="5"/>
  <c r="AS31" i="5"/>
  <c r="AS30" i="5"/>
  <c r="AS27" i="5"/>
  <c r="AS22" i="5"/>
  <c r="AS21" i="5"/>
  <c r="AS20" i="5"/>
  <c r="AS19" i="5"/>
  <c r="AS18" i="5"/>
  <c r="AS26" i="5"/>
  <c r="AS29" i="5"/>
  <c r="AS25" i="5"/>
  <c r="AS23" i="5"/>
  <c r="AS17" i="5"/>
  <c r="AS16" i="5"/>
  <c r="AS15" i="5"/>
  <c r="AS14" i="5"/>
  <c r="AS24" i="5"/>
  <c r="AT13" i="5"/>
  <c r="AS28" i="5"/>
  <c r="J51" i="5"/>
  <c r="AN51" i="5"/>
  <c r="AF51" i="5"/>
  <c r="X51" i="5"/>
  <c r="P51" i="5"/>
  <c r="AR52" i="5"/>
  <c r="AQ74" i="2" l="1"/>
  <c r="AR72" i="2"/>
  <c r="AT70" i="2"/>
  <c r="AS71" i="2"/>
  <c r="AT53" i="5"/>
  <c r="AT52" i="5"/>
  <c r="AT51" i="5"/>
  <c r="AT50" i="5"/>
  <c r="AT49" i="5"/>
  <c r="AT48" i="5"/>
  <c r="AT47" i="5"/>
  <c r="AT46" i="5"/>
  <c r="AT45" i="5"/>
  <c r="AT44" i="5"/>
  <c r="AT43" i="5"/>
  <c r="AT39" i="5"/>
  <c r="AT38" i="5"/>
  <c r="AT40" i="5"/>
  <c r="AT36" i="5"/>
  <c r="AT35" i="5"/>
  <c r="AT34" i="5"/>
  <c r="AT33" i="5"/>
  <c r="AT32" i="5"/>
  <c r="AT31" i="5"/>
  <c r="AT30" i="5"/>
  <c r="AT29" i="5"/>
  <c r="AT41" i="5"/>
  <c r="AT37" i="5"/>
  <c r="AT42" i="5"/>
  <c r="AT26" i="5"/>
  <c r="AT25" i="5"/>
  <c r="AT23" i="5"/>
  <c r="AT28" i="5"/>
  <c r="AT24" i="5"/>
  <c r="AT27" i="5"/>
  <c r="AT22" i="5"/>
  <c r="AT21" i="5"/>
  <c r="AT20" i="5"/>
  <c r="AT19" i="5"/>
  <c r="AT18" i="5"/>
  <c r="AU13" i="5"/>
  <c r="AT17" i="5"/>
  <c r="AT16" i="5"/>
  <c r="AT15" i="5"/>
  <c r="AT14" i="5"/>
  <c r="E53" i="5"/>
  <c r="AS53" i="5" s="1"/>
  <c r="D54" i="5"/>
  <c r="G53" i="5"/>
  <c r="I53" i="5"/>
  <c r="K53" i="5"/>
  <c r="L53" i="5"/>
  <c r="M53" i="5"/>
  <c r="O53" i="5"/>
  <c r="Q53" i="5"/>
  <c r="R53" i="5"/>
  <c r="S53" i="5"/>
  <c r="T53" i="5"/>
  <c r="U53" i="5"/>
  <c r="V53" i="5"/>
  <c r="W53" i="5"/>
  <c r="Y53" i="5"/>
  <c r="Z53" i="5"/>
  <c r="AA53" i="5"/>
  <c r="AB53" i="5"/>
  <c r="AC53" i="5"/>
  <c r="AD53" i="5"/>
  <c r="AE53" i="5"/>
  <c r="AG53" i="5"/>
  <c r="AH53" i="5"/>
  <c r="AI53" i="5"/>
  <c r="AJ53" i="5"/>
  <c r="AK53" i="5"/>
  <c r="AL53" i="5"/>
  <c r="AM53" i="5"/>
  <c r="AO53" i="5"/>
  <c r="AP53" i="5"/>
  <c r="AQ53" i="5"/>
  <c r="AR53" i="5"/>
  <c r="AR74" i="2" l="1"/>
  <c r="AS72" i="2"/>
  <c r="AU70" i="2"/>
  <c r="AT71" i="2"/>
  <c r="N53" i="5"/>
  <c r="E54" i="5"/>
  <c r="L54" i="5" s="1"/>
  <c r="D55" i="5"/>
  <c r="G54" i="5"/>
  <c r="M54" i="5"/>
  <c r="O54" i="5"/>
  <c r="U54" i="5"/>
  <c r="W54" i="5"/>
  <c r="AC54" i="5"/>
  <c r="AE54" i="5"/>
  <c r="AK54" i="5"/>
  <c r="AM54" i="5"/>
  <c r="AS54" i="5"/>
  <c r="J53" i="5"/>
  <c r="AT54" i="5"/>
  <c r="AN53" i="5"/>
  <c r="AF53" i="5"/>
  <c r="X53" i="5"/>
  <c r="P53" i="5"/>
  <c r="H53" i="5"/>
  <c r="AU52" i="5"/>
  <c r="AU48" i="5"/>
  <c r="AU53" i="5"/>
  <c r="AU49" i="5"/>
  <c r="AU54" i="5"/>
  <c r="AU50" i="5"/>
  <c r="AU47" i="5"/>
  <c r="AU46" i="5"/>
  <c r="AU44" i="5"/>
  <c r="AU51" i="5"/>
  <c r="AU43" i="5"/>
  <c r="AU39" i="5"/>
  <c r="AU38" i="5"/>
  <c r="AU40" i="5"/>
  <c r="AU36" i="5"/>
  <c r="AU35" i="5"/>
  <c r="AU34" i="5"/>
  <c r="AU33" i="5"/>
  <c r="AU32" i="5"/>
  <c r="AU31" i="5"/>
  <c r="AU30" i="5"/>
  <c r="AU29" i="5"/>
  <c r="AU45" i="5"/>
  <c r="AU41" i="5"/>
  <c r="AU37" i="5"/>
  <c r="AU26" i="5"/>
  <c r="AU42" i="5"/>
  <c r="AU25" i="5"/>
  <c r="AU23" i="5"/>
  <c r="AU28" i="5"/>
  <c r="AU24" i="5"/>
  <c r="AU19" i="5"/>
  <c r="AV13" i="5"/>
  <c r="AU14" i="5"/>
  <c r="AU27" i="5"/>
  <c r="AU18" i="5"/>
  <c r="AU17" i="5"/>
  <c r="AU20" i="5"/>
  <c r="AU22" i="5"/>
  <c r="AU21" i="5"/>
  <c r="AU16" i="5"/>
  <c r="AU15" i="5"/>
  <c r="AS74" i="2" l="1"/>
  <c r="AT72" i="2"/>
  <c r="AV70" i="2"/>
  <c r="AU71" i="2"/>
  <c r="AQ54" i="5"/>
  <c r="AI54" i="5"/>
  <c r="AA54" i="5"/>
  <c r="S54" i="5"/>
  <c r="K54" i="5"/>
  <c r="AP54" i="5"/>
  <c r="AH54" i="5"/>
  <c r="Z54" i="5"/>
  <c r="R54" i="5"/>
  <c r="J54" i="5"/>
  <c r="AO54" i="5"/>
  <c r="AG54" i="5"/>
  <c r="Y54" i="5"/>
  <c r="Q54" i="5"/>
  <c r="H54" i="5"/>
  <c r="AV55" i="5"/>
  <c r="AV54" i="5"/>
  <c r="AV53" i="5"/>
  <c r="AV52" i="5"/>
  <c r="AV51" i="5"/>
  <c r="AV50" i="5"/>
  <c r="AV49" i="5"/>
  <c r="AV48" i="5"/>
  <c r="AV47" i="5"/>
  <c r="AV46" i="5"/>
  <c r="AV44" i="5"/>
  <c r="AV43" i="5"/>
  <c r="AV42" i="5"/>
  <c r="AV41" i="5"/>
  <c r="AV40" i="5"/>
  <c r="AV39" i="5"/>
  <c r="AV38" i="5"/>
  <c r="AV36" i="5"/>
  <c r="AV35" i="5"/>
  <c r="AV34" i="5"/>
  <c r="AV33" i="5"/>
  <c r="AV32" i="5"/>
  <c r="AV31" i="5"/>
  <c r="AV30" i="5"/>
  <c r="AV29" i="5"/>
  <c r="AV28" i="5"/>
  <c r="AV27" i="5"/>
  <c r="AV26" i="5"/>
  <c r="AV25" i="5"/>
  <c r="AV24" i="5"/>
  <c r="AV45" i="5"/>
  <c r="AV37" i="5"/>
  <c r="AV23" i="5"/>
  <c r="AV22" i="5"/>
  <c r="AV21" i="5"/>
  <c r="AV20" i="5"/>
  <c r="AV19" i="5"/>
  <c r="AV18" i="5"/>
  <c r="AW13" i="5"/>
  <c r="AV17" i="5"/>
  <c r="AV16" i="5"/>
  <c r="AV15" i="5"/>
  <c r="AV14" i="5"/>
  <c r="AN54" i="5"/>
  <c r="AF54" i="5"/>
  <c r="X54" i="5"/>
  <c r="P54" i="5"/>
  <c r="I54" i="5"/>
  <c r="AL54" i="5"/>
  <c r="AD54" i="5"/>
  <c r="V54" i="5"/>
  <c r="N54" i="5"/>
  <c r="G55" i="5"/>
  <c r="E55" i="5"/>
  <c r="AU55" i="5" s="1"/>
  <c r="D56" i="5"/>
  <c r="H55" i="5"/>
  <c r="J55" i="5"/>
  <c r="K55" i="5"/>
  <c r="L55" i="5"/>
  <c r="M55" i="5"/>
  <c r="N55" i="5"/>
  <c r="O55" i="5"/>
  <c r="Q55" i="5"/>
  <c r="R55" i="5"/>
  <c r="S55" i="5"/>
  <c r="T55" i="5"/>
  <c r="U55" i="5"/>
  <c r="V55" i="5"/>
  <c r="W55" i="5"/>
  <c r="Y55" i="5"/>
  <c r="Z55" i="5"/>
  <c r="AA55" i="5"/>
  <c r="AB55" i="5"/>
  <c r="AC55" i="5"/>
  <c r="AD55" i="5"/>
  <c r="AE55" i="5"/>
  <c r="AG55" i="5"/>
  <c r="AH55" i="5"/>
  <c r="AI55" i="5"/>
  <c r="AJ55" i="5"/>
  <c r="AK55" i="5"/>
  <c r="AL55" i="5"/>
  <c r="AM55" i="5"/>
  <c r="AO55" i="5"/>
  <c r="AP55" i="5"/>
  <c r="AQ55" i="5"/>
  <c r="AR55" i="5"/>
  <c r="AS55" i="5"/>
  <c r="AT55" i="5"/>
  <c r="AR54" i="5"/>
  <c r="AJ54" i="5"/>
  <c r="AB54" i="5"/>
  <c r="T54" i="5"/>
  <c r="AT74" i="2" l="1"/>
  <c r="AU72" i="2"/>
  <c r="AW70" i="2"/>
  <c r="AV71" i="2"/>
  <c r="D57" i="5"/>
  <c r="E56" i="5"/>
  <c r="M56" i="5" s="1"/>
  <c r="I56" i="5"/>
  <c r="H56" i="5"/>
  <c r="J56" i="5"/>
  <c r="K56" i="5"/>
  <c r="L56" i="5"/>
  <c r="O56" i="5"/>
  <c r="P56" i="5"/>
  <c r="Q56" i="5"/>
  <c r="R56" i="5"/>
  <c r="S56" i="5"/>
  <c r="T56" i="5"/>
  <c r="V56" i="5"/>
  <c r="W56" i="5"/>
  <c r="X56" i="5"/>
  <c r="Y56" i="5"/>
  <c r="Z56" i="5"/>
  <c r="AA56" i="5"/>
  <c r="AB56" i="5"/>
  <c r="AD56" i="5"/>
  <c r="AE56" i="5"/>
  <c r="AF56" i="5"/>
  <c r="AG56" i="5"/>
  <c r="AH56" i="5"/>
  <c r="AI56" i="5"/>
  <c r="AJ56" i="5"/>
  <c r="AL56" i="5"/>
  <c r="AM56" i="5"/>
  <c r="AN56" i="5"/>
  <c r="AO56" i="5"/>
  <c r="AP56" i="5"/>
  <c r="AQ56" i="5"/>
  <c r="AR56" i="5"/>
  <c r="AS56" i="5"/>
  <c r="AT56" i="5"/>
  <c r="AU56" i="5"/>
  <c r="AW56" i="5"/>
  <c r="AW53" i="5"/>
  <c r="AW49" i="5"/>
  <c r="AW54" i="5"/>
  <c r="AW50" i="5"/>
  <c r="AW47" i="5"/>
  <c r="AW46" i="5"/>
  <c r="AW44" i="5"/>
  <c r="AW43" i="5"/>
  <c r="AW42" i="5"/>
  <c r="AW41" i="5"/>
  <c r="AW40" i="5"/>
  <c r="AW39" i="5"/>
  <c r="AW51" i="5"/>
  <c r="AW45" i="5"/>
  <c r="AW55" i="5"/>
  <c r="AW36" i="5"/>
  <c r="AW35" i="5"/>
  <c r="AW34" i="5"/>
  <c r="AW33" i="5"/>
  <c r="AW32" i="5"/>
  <c r="AW31" i="5"/>
  <c r="AW30" i="5"/>
  <c r="AW29" i="5"/>
  <c r="AW28" i="5"/>
  <c r="AW27" i="5"/>
  <c r="AW26" i="5"/>
  <c r="AW25" i="5"/>
  <c r="AW24" i="5"/>
  <c r="AW23" i="5"/>
  <c r="AW48" i="5"/>
  <c r="AW37" i="5"/>
  <c r="AW52" i="5"/>
  <c r="AW38" i="5"/>
  <c r="AW22" i="5"/>
  <c r="AW21" i="5"/>
  <c r="AW20" i="5"/>
  <c r="AW19" i="5"/>
  <c r="AW18" i="5"/>
  <c r="AX13" i="5"/>
  <c r="AW17" i="5"/>
  <c r="AW16" i="5"/>
  <c r="AW15" i="5"/>
  <c r="AW14" i="5"/>
  <c r="AN55" i="5"/>
  <c r="AF55" i="5"/>
  <c r="X55" i="5"/>
  <c r="P55" i="5"/>
  <c r="I55" i="5"/>
  <c r="AV56" i="5"/>
  <c r="AU74" i="2" l="1"/>
  <c r="AV72" i="2"/>
  <c r="AX70" i="2"/>
  <c r="AW71" i="2"/>
  <c r="AX57" i="5"/>
  <c r="AX56" i="5"/>
  <c r="AX55" i="5"/>
  <c r="AX54" i="5"/>
  <c r="AX53" i="5"/>
  <c r="AX52" i="5"/>
  <c r="AX51" i="5"/>
  <c r="AX50" i="5"/>
  <c r="AX49" i="5"/>
  <c r="AX48" i="5"/>
  <c r="AX47" i="5"/>
  <c r="AX46" i="5"/>
  <c r="AX44" i="5"/>
  <c r="AX43" i="5"/>
  <c r="AX42" i="5"/>
  <c r="AX41" i="5"/>
  <c r="AX40" i="5"/>
  <c r="AX39" i="5"/>
  <c r="AX45" i="5"/>
  <c r="AX37" i="5"/>
  <c r="AX36" i="5"/>
  <c r="AX35" i="5"/>
  <c r="AX34" i="5"/>
  <c r="AX33" i="5"/>
  <c r="AX32" i="5"/>
  <c r="AX31" i="5"/>
  <c r="AX30" i="5"/>
  <c r="AX25" i="5"/>
  <c r="AX23" i="5"/>
  <c r="AX38" i="5"/>
  <c r="AX29" i="5"/>
  <c r="AX28" i="5"/>
  <c r="AX24" i="5"/>
  <c r="AX22" i="5"/>
  <c r="AX21" i="5"/>
  <c r="AX20" i="5"/>
  <c r="AX27" i="5"/>
  <c r="AX26" i="5"/>
  <c r="AX19" i="5"/>
  <c r="AX18" i="5"/>
  <c r="AY13" i="5"/>
  <c r="AX17" i="5"/>
  <c r="AX16" i="5"/>
  <c r="AX15" i="5"/>
  <c r="AX14" i="5"/>
  <c r="N56" i="5"/>
  <c r="G56" i="5"/>
  <c r="AK56" i="5"/>
  <c r="AC56" i="5"/>
  <c r="U56" i="5"/>
  <c r="D58" i="5"/>
  <c r="E57" i="5"/>
  <c r="AW57" i="5" s="1"/>
  <c r="J57" i="5"/>
  <c r="O57" i="5"/>
  <c r="R57" i="5"/>
  <c r="W57" i="5"/>
  <c r="Y57" i="5"/>
  <c r="Z57" i="5"/>
  <c r="AE57" i="5"/>
  <c r="AF57" i="5"/>
  <c r="AG57" i="5"/>
  <c r="AH57" i="5"/>
  <c r="AM57" i="5"/>
  <c r="AN57" i="5"/>
  <c r="AO57" i="5"/>
  <c r="AP57" i="5"/>
  <c r="AU57" i="5"/>
  <c r="AV57" i="5"/>
  <c r="AV74" i="2" l="1"/>
  <c r="AW72" i="2"/>
  <c r="AY70" i="2"/>
  <c r="AX71" i="2"/>
  <c r="Q57" i="5"/>
  <c r="I57" i="5"/>
  <c r="X57" i="5"/>
  <c r="P57" i="5"/>
  <c r="H57" i="5"/>
  <c r="AT57" i="5"/>
  <c r="AL57" i="5"/>
  <c r="AD57" i="5"/>
  <c r="V57" i="5"/>
  <c r="N57" i="5"/>
  <c r="G57" i="5"/>
  <c r="AK57" i="5"/>
  <c r="M57" i="5"/>
  <c r="E58" i="5"/>
  <c r="H58" i="5" s="1"/>
  <c r="D59" i="5"/>
  <c r="N58" i="5"/>
  <c r="V58" i="5"/>
  <c r="AD58" i="5"/>
  <c r="AC57" i="5"/>
  <c r="AJ57" i="5"/>
  <c r="T57" i="5"/>
  <c r="L57" i="5"/>
  <c r="AX58" i="5"/>
  <c r="AS57" i="5"/>
  <c r="U57" i="5"/>
  <c r="AR57" i="5"/>
  <c r="AB57" i="5"/>
  <c r="AQ57" i="5"/>
  <c r="AI57" i="5"/>
  <c r="AA57" i="5"/>
  <c r="S57" i="5"/>
  <c r="K57" i="5"/>
  <c r="AY58" i="5"/>
  <c r="AY57" i="5"/>
  <c r="AY56" i="5"/>
  <c r="AY55" i="5"/>
  <c r="AY54" i="5"/>
  <c r="AY53" i="5"/>
  <c r="AY52" i="5"/>
  <c r="AY51" i="5"/>
  <c r="AY50" i="5"/>
  <c r="AY49" i="5"/>
  <c r="AY48" i="5"/>
  <c r="AY46" i="5"/>
  <c r="AY44" i="5"/>
  <c r="AY47" i="5"/>
  <c r="AY43" i="5"/>
  <c r="AY42" i="5"/>
  <c r="AY41" i="5"/>
  <c r="AY40" i="5"/>
  <c r="AY39" i="5"/>
  <c r="AY38" i="5"/>
  <c r="AY45" i="5"/>
  <c r="AY37" i="5"/>
  <c r="AY36" i="5"/>
  <c r="AY25" i="5"/>
  <c r="AY23" i="5"/>
  <c r="AY29" i="5"/>
  <c r="AY30" i="5"/>
  <c r="AY28" i="5"/>
  <c r="AY24" i="5"/>
  <c r="AY22" i="5"/>
  <c r="AY21" i="5"/>
  <c r="AY20" i="5"/>
  <c r="AY19" i="5"/>
  <c r="AY18" i="5"/>
  <c r="AY31" i="5"/>
  <c r="AY32" i="5"/>
  <c r="AY27" i="5"/>
  <c r="AY33" i="5"/>
  <c r="AY35" i="5"/>
  <c r="AY34" i="5"/>
  <c r="AY17" i="5"/>
  <c r="AY16" i="5"/>
  <c r="AY15" i="5"/>
  <c r="AY14" i="5"/>
  <c r="AY26" i="5"/>
  <c r="AZ13" i="5"/>
  <c r="AW74" i="2" l="1"/>
  <c r="AX72" i="2"/>
  <c r="AX74" i="2" s="1"/>
  <c r="AZ70" i="2"/>
  <c r="AY71" i="2"/>
  <c r="AU58" i="5"/>
  <c r="AM58" i="5"/>
  <c r="AE58" i="5"/>
  <c r="W58" i="5"/>
  <c r="O58" i="5"/>
  <c r="E59" i="5"/>
  <c r="AY59" i="5" s="1"/>
  <c r="D60" i="5"/>
  <c r="N59" i="5"/>
  <c r="O59" i="5"/>
  <c r="V59" i="5"/>
  <c r="W59" i="5"/>
  <c r="AD59" i="5"/>
  <c r="AE59" i="5"/>
  <c r="AL59" i="5"/>
  <c r="AM59" i="5"/>
  <c r="AQ59" i="5"/>
  <c r="AS59" i="5"/>
  <c r="AT59" i="5"/>
  <c r="AU59" i="5"/>
  <c r="AT58" i="5"/>
  <c r="AL58" i="5"/>
  <c r="AS58" i="5"/>
  <c r="AK58" i="5"/>
  <c r="AC58" i="5"/>
  <c r="U58" i="5"/>
  <c r="M58" i="5"/>
  <c r="G58" i="5"/>
  <c r="AR58" i="5"/>
  <c r="AJ58" i="5"/>
  <c r="AB58" i="5"/>
  <c r="T58" i="5"/>
  <c r="L58" i="5"/>
  <c r="AQ58" i="5"/>
  <c r="AI58" i="5"/>
  <c r="AA58" i="5"/>
  <c r="S58" i="5"/>
  <c r="K58" i="5"/>
  <c r="AZ57" i="5"/>
  <c r="AZ56" i="5"/>
  <c r="AZ54" i="5"/>
  <c r="AZ53" i="5"/>
  <c r="AZ52" i="5"/>
  <c r="AZ51" i="5"/>
  <c r="AZ50" i="5"/>
  <c r="AZ49" i="5"/>
  <c r="AZ48" i="5"/>
  <c r="AZ47" i="5"/>
  <c r="AZ58" i="5"/>
  <c r="AZ55" i="5"/>
  <c r="AZ59" i="5"/>
  <c r="AZ46" i="5"/>
  <c r="AZ44" i="5"/>
  <c r="AZ43" i="5"/>
  <c r="AZ42" i="5"/>
  <c r="AZ41" i="5"/>
  <c r="AZ40" i="5"/>
  <c r="AZ39" i="5"/>
  <c r="AZ38" i="5"/>
  <c r="AZ37" i="5"/>
  <c r="AZ45" i="5"/>
  <c r="AZ36" i="5"/>
  <c r="AZ35" i="5"/>
  <c r="AZ34" i="5"/>
  <c r="AZ33" i="5"/>
  <c r="AZ32" i="5"/>
  <c r="AZ31" i="5"/>
  <c r="AZ30" i="5"/>
  <c r="AZ29" i="5"/>
  <c r="AZ28" i="5"/>
  <c r="AZ24" i="5"/>
  <c r="AZ22" i="5"/>
  <c r="AZ21" i="5"/>
  <c r="AZ20" i="5"/>
  <c r="AZ19" i="5"/>
  <c r="AZ18" i="5"/>
  <c r="AZ17" i="5"/>
  <c r="AZ27" i="5"/>
  <c r="AZ26" i="5"/>
  <c r="AZ25" i="5"/>
  <c r="AZ23" i="5"/>
  <c r="AZ16" i="5"/>
  <c r="AZ15" i="5"/>
  <c r="AZ14" i="5"/>
  <c r="BA13" i="5"/>
  <c r="AP58" i="5"/>
  <c r="AH58" i="5"/>
  <c r="Z58" i="5"/>
  <c r="R58" i="5"/>
  <c r="J58" i="5"/>
  <c r="AW58" i="5"/>
  <c r="AO58" i="5"/>
  <c r="AG58" i="5"/>
  <c r="Y58" i="5"/>
  <c r="Q58" i="5"/>
  <c r="I58" i="5"/>
  <c r="AV58" i="5"/>
  <c r="AN58" i="5"/>
  <c r="AF58" i="5"/>
  <c r="X58" i="5"/>
  <c r="P58" i="5"/>
  <c r="AY72" i="2" l="1"/>
  <c r="BA70" i="2"/>
  <c r="AZ71" i="2"/>
  <c r="E60" i="5"/>
  <c r="AZ60" i="5" s="1"/>
  <c r="D61" i="5"/>
  <c r="H60" i="5"/>
  <c r="I60" i="5"/>
  <c r="J60" i="5"/>
  <c r="K60" i="5"/>
  <c r="L60" i="5"/>
  <c r="N60" i="5"/>
  <c r="O60" i="5"/>
  <c r="P60" i="5"/>
  <c r="Q60" i="5"/>
  <c r="R60" i="5"/>
  <c r="S60" i="5"/>
  <c r="T60" i="5"/>
  <c r="V60" i="5"/>
  <c r="W60" i="5"/>
  <c r="X60" i="5"/>
  <c r="Y60" i="5"/>
  <c r="Z60" i="5"/>
  <c r="AA60" i="5"/>
  <c r="AB60" i="5"/>
  <c r="AD60" i="5"/>
  <c r="AE60" i="5"/>
  <c r="AF60" i="5"/>
  <c r="AG60" i="5"/>
  <c r="AH60" i="5"/>
  <c r="AI60" i="5"/>
  <c r="AJ60" i="5"/>
  <c r="AL60" i="5"/>
  <c r="AM60" i="5"/>
  <c r="AN60" i="5"/>
  <c r="AO60" i="5"/>
  <c r="AP60" i="5"/>
  <c r="AQ60" i="5"/>
  <c r="AR60" i="5"/>
  <c r="AT60" i="5"/>
  <c r="AU60" i="5"/>
  <c r="AV60" i="5"/>
  <c r="AW60" i="5"/>
  <c r="AX60" i="5"/>
  <c r="AY60" i="5"/>
  <c r="AK59" i="5"/>
  <c r="AC59" i="5"/>
  <c r="U59" i="5"/>
  <c r="M59" i="5"/>
  <c r="G59" i="5"/>
  <c r="AR59" i="5"/>
  <c r="AJ59" i="5"/>
  <c r="AB59" i="5"/>
  <c r="T59" i="5"/>
  <c r="L59" i="5"/>
  <c r="AI59" i="5"/>
  <c r="AA59" i="5"/>
  <c r="S59" i="5"/>
  <c r="K59" i="5"/>
  <c r="AX59" i="5"/>
  <c r="AP59" i="5"/>
  <c r="AH59" i="5"/>
  <c r="Z59" i="5"/>
  <c r="R59" i="5"/>
  <c r="J59" i="5"/>
  <c r="BA60" i="5"/>
  <c r="BA59" i="5"/>
  <c r="BA58" i="5"/>
  <c r="BA57" i="5"/>
  <c r="BA56" i="5"/>
  <c r="BA54" i="5"/>
  <c r="BA53" i="5"/>
  <c r="BA52" i="5"/>
  <c r="BA51" i="5"/>
  <c r="BA50" i="5"/>
  <c r="BA49" i="5"/>
  <c r="BA48" i="5"/>
  <c r="BA47" i="5"/>
  <c r="BA46" i="5"/>
  <c r="BA45" i="5"/>
  <c r="BA55" i="5"/>
  <c r="BA43" i="5"/>
  <c r="BA42" i="5"/>
  <c r="BA41" i="5"/>
  <c r="BA40" i="5"/>
  <c r="BA39" i="5"/>
  <c r="BA38" i="5"/>
  <c r="BA37" i="5"/>
  <c r="BA44" i="5"/>
  <c r="BA36" i="5"/>
  <c r="BA35" i="5"/>
  <c r="BA34" i="5"/>
  <c r="BA33" i="5"/>
  <c r="BA32" i="5"/>
  <c r="BA31" i="5"/>
  <c r="BA30" i="5"/>
  <c r="BA28" i="5"/>
  <c r="BA24" i="5"/>
  <c r="BA22" i="5"/>
  <c r="BA21" i="5"/>
  <c r="BA20" i="5"/>
  <c r="BA19" i="5"/>
  <c r="BA18" i="5"/>
  <c r="BA27" i="5"/>
  <c r="BA26" i="5"/>
  <c r="BA29" i="5"/>
  <c r="BA25" i="5"/>
  <c r="BA23" i="5"/>
  <c r="BA16" i="5"/>
  <c r="BA15" i="5"/>
  <c r="BA14" i="5"/>
  <c r="BA17" i="5"/>
  <c r="BB13" i="5"/>
  <c r="AW59" i="5"/>
  <c r="AO59" i="5"/>
  <c r="AG59" i="5"/>
  <c r="Y59" i="5"/>
  <c r="Q59" i="5"/>
  <c r="I59" i="5"/>
  <c r="AV59" i="5"/>
  <c r="AN59" i="5"/>
  <c r="AF59" i="5"/>
  <c r="X59" i="5"/>
  <c r="P59" i="5"/>
  <c r="H59" i="5"/>
  <c r="AY74" i="2" l="1"/>
  <c r="AZ72" i="2"/>
  <c r="BB70" i="2"/>
  <c r="BA71" i="2"/>
  <c r="BB61" i="5"/>
  <c r="BB60" i="5"/>
  <c r="BB59" i="5"/>
  <c r="BB58" i="5"/>
  <c r="BB57" i="5"/>
  <c r="BB56" i="5"/>
  <c r="BB54" i="5"/>
  <c r="BB53" i="5"/>
  <c r="BB52" i="5"/>
  <c r="BB51" i="5"/>
  <c r="BB50" i="5"/>
  <c r="BB49" i="5"/>
  <c r="BB48" i="5"/>
  <c r="BB47" i="5"/>
  <c r="BB46" i="5"/>
  <c r="BB45" i="5"/>
  <c r="BB44" i="5"/>
  <c r="BB55" i="5"/>
  <c r="BB40" i="5"/>
  <c r="BB41" i="5"/>
  <c r="BB36" i="5"/>
  <c r="BB35" i="5"/>
  <c r="BB34" i="5"/>
  <c r="BB33" i="5"/>
  <c r="BB32" i="5"/>
  <c r="BB31" i="5"/>
  <c r="BB30" i="5"/>
  <c r="BB29" i="5"/>
  <c r="BB42" i="5"/>
  <c r="BB38" i="5"/>
  <c r="BB43" i="5"/>
  <c r="BB39" i="5"/>
  <c r="BB37" i="5"/>
  <c r="BB27" i="5"/>
  <c r="BB26" i="5"/>
  <c r="BB25" i="5"/>
  <c r="BB23" i="5"/>
  <c r="BB28" i="5"/>
  <c r="BB24" i="5"/>
  <c r="BB22" i="5"/>
  <c r="BB21" i="5"/>
  <c r="BB20" i="5"/>
  <c r="BB19" i="5"/>
  <c r="BB18" i="5"/>
  <c r="BB17" i="5"/>
  <c r="BC13" i="5"/>
  <c r="BB16" i="5"/>
  <c r="BB15" i="5"/>
  <c r="BB14" i="5"/>
  <c r="E61" i="5"/>
  <c r="BA61" i="5" s="1"/>
  <c r="D62" i="5"/>
  <c r="N61" i="5"/>
  <c r="V61" i="5"/>
  <c r="AD61" i="5"/>
  <c r="AL61" i="5"/>
  <c r="AT61" i="5"/>
  <c r="AS60" i="5"/>
  <c r="AK60" i="5"/>
  <c r="AC60" i="5"/>
  <c r="U60" i="5"/>
  <c r="M60" i="5"/>
  <c r="G60" i="5"/>
  <c r="AZ74" i="2" l="1"/>
  <c r="BA72" i="2"/>
  <c r="BC70" i="2"/>
  <c r="BB71" i="2"/>
  <c r="AU61" i="5"/>
  <c r="AM61" i="5"/>
  <c r="AE61" i="5"/>
  <c r="W61" i="5"/>
  <c r="O61" i="5"/>
  <c r="D63" i="5"/>
  <c r="E62" i="5"/>
  <c r="I62" i="5" s="1"/>
  <c r="O62" i="5"/>
  <c r="W62" i="5"/>
  <c r="AE62" i="5"/>
  <c r="AM62" i="5"/>
  <c r="AR62" i="5"/>
  <c r="AT62" i="5"/>
  <c r="AU62" i="5"/>
  <c r="AZ62" i="5"/>
  <c r="BA62" i="5"/>
  <c r="AS61" i="5"/>
  <c r="AK61" i="5"/>
  <c r="AC61" i="5"/>
  <c r="U61" i="5"/>
  <c r="M61" i="5"/>
  <c r="G61" i="5"/>
  <c r="AR61" i="5"/>
  <c r="L61" i="5"/>
  <c r="AY61" i="5"/>
  <c r="AA61" i="5"/>
  <c r="K61" i="5"/>
  <c r="AJ61" i="5"/>
  <c r="AQ61" i="5"/>
  <c r="AX61" i="5"/>
  <c r="AP61" i="5"/>
  <c r="AH61" i="5"/>
  <c r="Z61" i="5"/>
  <c r="R61" i="5"/>
  <c r="J61" i="5"/>
  <c r="AB61" i="5"/>
  <c r="AI61" i="5"/>
  <c r="AO61" i="5"/>
  <c r="AG61" i="5"/>
  <c r="Y61" i="5"/>
  <c r="Q61" i="5"/>
  <c r="I61" i="5"/>
  <c r="BC62" i="5"/>
  <c r="BC61" i="5"/>
  <c r="BC60" i="5"/>
  <c r="BC59" i="5"/>
  <c r="BC58" i="5"/>
  <c r="BC57" i="5"/>
  <c r="BC55" i="5"/>
  <c r="BC53" i="5"/>
  <c r="BC49" i="5"/>
  <c r="BC47" i="5"/>
  <c r="BC45" i="5"/>
  <c r="BC54" i="5"/>
  <c r="BC50" i="5"/>
  <c r="BC56" i="5"/>
  <c r="BC51" i="5"/>
  <c r="BC52" i="5"/>
  <c r="BC48" i="5"/>
  <c r="BC40" i="5"/>
  <c r="BC44" i="5"/>
  <c r="BC41" i="5"/>
  <c r="BC36" i="5"/>
  <c r="BC35" i="5"/>
  <c r="BC34" i="5"/>
  <c r="BC33" i="5"/>
  <c r="BC32" i="5"/>
  <c r="BC31" i="5"/>
  <c r="BC30" i="5"/>
  <c r="BC29" i="5"/>
  <c r="BC42" i="5"/>
  <c r="BC38" i="5"/>
  <c r="BC46" i="5"/>
  <c r="BC27" i="5"/>
  <c r="BC37" i="5"/>
  <c r="BC26" i="5"/>
  <c r="BC39" i="5"/>
  <c r="BC25" i="5"/>
  <c r="BC23" i="5"/>
  <c r="BC43" i="5"/>
  <c r="BD13" i="5"/>
  <c r="BC24" i="5"/>
  <c r="BC28" i="5"/>
  <c r="BC20" i="5"/>
  <c r="BC16" i="5"/>
  <c r="BC15" i="5"/>
  <c r="BC21" i="5"/>
  <c r="BC19" i="5"/>
  <c r="BC18" i="5"/>
  <c r="BC17" i="5"/>
  <c r="BC22" i="5"/>
  <c r="BC14" i="5"/>
  <c r="AZ61" i="5"/>
  <c r="T61" i="5"/>
  <c r="S61" i="5"/>
  <c r="AW61" i="5"/>
  <c r="AV61" i="5"/>
  <c r="AN61" i="5"/>
  <c r="AF61" i="5"/>
  <c r="X61" i="5"/>
  <c r="P61" i="5"/>
  <c r="H61" i="5"/>
  <c r="BA74" i="2" l="1"/>
  <c r="BB72" i="2"/>
  <c r="BD70" i="2"/>
  <c r="BC71" i="2"/>
  <c r="AL62" i="5"/>
  <c r="AD62" i="5"/>
  <c r="V62" i="5"/>
  <c r="N62" i="5"/>
  <c r="G62" i="5"/>
  <c r="AS62" i="5"/>
  <c r="AK62" i="5"/>
  <c r="AC62" i="5"/>
  <c r="U62" i="5"/>
  <c r="M62" i="5"/>
  <c r="D64" i="5"/>
  <c r="G63" i="5"/>
  <c r="E63" i="5"/>
  <c r="BC63" i="5" s="1"/>
  <c r="H63" i="5"/>
  <c r="I63" i="5"/>
  <c r="J63" i="5"/>
  <c r="N63" i="5"/>
  <c r="O63" i="5"/>
  <c r="P63" i="5"/>
  <c r="Q63" i="5"/>
  <c r="R63" i="5"/>
  <c r="U63" i="5"/>
  <c r="V63" i="5"/>
  <c r="W63" i="5"/>
  <c r="X63" i="5"/>
  <c r="Y63" i="5"/>
  <c r="Z63" i="5"/>
  <c r="AB63" i="5"/>
  <c r="AC63" i="5"/>
  <c r="AD63" i="5"/>
  <c r="AE63" i="5"/>
  <c r="AF63" i="5"/>
  <c r="AG63" i="5"/>
  <c r="AH63" i="5"/>
  <c r="AJ63" i="5"/>
  <c r="AK63" i="5"/>
  <c r="AL63" i="5"/>
  <c r="AM63" i="5"/>
  <c r="AN63" i="5"/>
  <c r="AO63" i="5"/>
  <c r="AP63" i="5"/>
  <c r="AR63" i="5"/>
  <c r="AS63" i="5"/>
  <c r="AT63" i="5"/>
  <c r="AU63" i="5"/>
  <c r="AV63" i="5"/>
  <c r="AW63" i="5"/>
  <c r="AX63" i="5"/>
  <c r="AZ63" i="5"/>
  <c r="BA63" i="5"/>
  <c r="BB63" i="5"/>
  <c r="AJ62" i="5"/>
  <c r="AB62" i="5"/>
  <c r="T62" i="5"/>
  <c r="L62" i="5"/>
  <c r="AY62" i="5"/>
  <c r="AQ62" i="5"/>
  <c r="AI62" i="5"/>
  <c r="AA62" i="5"/>
  <c r="S62" i="5"/>
  <c r="K62" i="5"/>
  <c r="BD63" i="5"/>
  <c r="BD62" i="5"/>
  <c r="BD61" i="5"/>
  <c r="BD60" i="5"/>
  <c r="BD59" i="5"/>
  <c r="BD58" i="5"/>
  <c r="BD57" i="5"/>
  <c r="BD55" i="5"/>
  <c r="BD56" i="5"/>
  <c r="BD54" i="5"/>
  <c r="BD53" i="5"/>
  <c r="BD52" i="5"/>
  <c r="BD51" i="5"/>
  <c r="BD50" i="5"/>
  <c r="BD49" i="5"/>
  <c r="BD48" i="5"/>
  <c r="BD47" i="5"/>
  <c r="BD45" i="5"/>
  <c r="BD44" i="5"/>
  <c r="BD43" i="5"/>
  <c r="BD42" i="5"/>
  <c r="BD41" i="5"/>
  <c r="BD40" i="5"/>
  <c r="BD39" i="5"/>
  <c r="BD38" i="5"/>
  <c r="BD46" i="5"/>
  <c r="BD36" i="5"/>
  <c r="BD35" i="5"/>
  <c r="BD34" i="5"/>
  <c r="BD33" i="5"/>
  <c r="BD32" i="5"/>
  <c r="BD31" i="5"/>
  <c r="BD30" i="5"/>
  <c r="BD29" i="5"/>
  <c r="BD28" i="5"/>
  <c r="BD27" i="5"/>
  <c r="BD26" i="5"/>
  <c r="BD25" i="5"/>
  <c r="BD24" i="5"/>
  <c r="BD37" i="5"/>
  <c r="BD23" i="5"/>
  <c r="BD22" i="5"/>
  <c r="BD21" i="5"/>
  <c r="BD20" i="5"/>
  <c r="BD19" i="5"/>
  <c r="BD18" i="5"/>
  <c r="BE13" i="5"/>
  <c r="BD16" i="5"/>
  <c r="BD15" i="5"/>
  <c r="BD14" i="5"/>
  <c r="BD17" i="5"/>
  <c r="AX62" i="5"/>
  <c r="AP62" i="5"/>
  <c r="AH62" i="5"/>
  <c r="Z62" i="5"/>
  <c r="R62" i="5"/>
  <c r="J62" i="5"/>
  <c r="BB62" i="5"/>
  <c r="AW62" i="5"/>
  <c r="AO62" i="5"/>
  <c r="AG62" i="5"/>
  <c r="Y62" i="5"/>
  <c r="Q62" i="5"/>
  <c r="H62" i="5"/>
  <c r="AV62" i="5"/>
  <c r="AN62" i="5"/>
  <c r="AF62" i="5"/>
  <c r="X62" i="5"/>
  <c r="P62" i="5"/>
  <c r="BB74" i="2" l="1"/>
  <c r="BE70" i="2"/>
  <c r="BD71" i="2"/>
  <c r="BC72" i="2"/>
  <c r="M63" i="5"/>
  <c r="D65" i="5"/>
  <c r="E64" i="5"/>
  <c r="BD64" i="5" s="1"/>
  <c r="H64" i="5"/>
  <c r="J64" i="5"/>
  <c r="K64" i="5"/>
  <c r="O64" i="5"/>
  <c r="P64" i="5"/>
  <c r="Q64" i="5"/>
  <c r="R64" i="5"/>
  <c r="S64" i="5"/>
  <c r="U64" i="5"/>
  <c r="V64" i="5"/>
  <c r="W64" i="5"/>
  <c r="X64" i="5"/>
  <c r="Y64" i="5"/>
  <c r="Z64" i="5"/>
  <c r="AA64" i="5"/>
  <c r="AC64" i="5"/>
  <c r="AD64" i="5"/>
  <c r="AE64" i="5"/>
  <c r="AF64" i="5"/>
  <c r="AG64" i="5"/>
  <c r="AH64" i="5"/>
  <c r="AI64" i="5"/>
  <c r="AK64" i="5"/>
  <c r="AL64" i="5"/>
  <c r="AM64" i="5"/>
  <c r="AN64" i="5"/>
  <c r="AO64" i="5"/>
  <c r="AP64" i="5"/>
  <c r="AQ64" i="5"/>
  <c r="AR64" i="5"/>
  <c r="AS64" i="5"/>
  <c r="AT64" i="5"/>
  <c r="AU64" i="5"/>
  <c r="AV64" i="5"/>
  <c r="AW64" i="5"/>
  <c r="AX64" i="5"/>
  <c r="AY64" i="5"/>
  <c r="AZ64" i="5"/>
  <c r="BA64" i="5"/>
  <c r="BB64" i="5"/>
  <c r="BC64" i="5"/>
  <c r="T63" i="5"/>
  <c r="L63" i="5"/>
  <c r="BE64" i="5"/>
  <c r="BE63" i="5"/>
  <c r="BE62" i="5"/>
  <c r="BE61" i="5"/>
  <c r="BE60" i="5"/>
  <c r="BE59" i="5"/>
  <c r="BE58" i="5"/>
  <c r="BE57" i="5"/>
  <c r="BE56" i="5"/>
  <c r="BE47" i="5"/>
  <c r="BE54" i="5"/>
  <c r="BE50" i="5"/>
  <c r="BE51" i="5"/>
  <c r="BE44" i="5"/>
  <c r="BE43" i="5"/>
  <c r="BE42" i="5"/>
  <c r="BE41" i="5"/>
  <c r="BE40" i="5"/>
  <c r="BE39" i="5"/>
  <c r="BE52" i="5"/>
  <c r="BE48" i="5"/>
  <c r="BE46" i="5"/>
  <c r="BE55" i="5"/>
  <c r="BE36" i="5"/>
  <c r="BE35" i="5"/>
  <c r="BE34" i="5"/>
  <c r="BE33" i="5"/>
  <c r="BE32" i="5"/>
  <c r="BE31" i="5"/>
  <c r="BE30" i="5"/>
  <c r="BE29" i="5"/>
  <c r="BE28" i="5"/>
  <c r="BE27" i="5"/>
  <c r="BE26" i="5"/>
  <c r="BE25" i="5"/>
  <c r="BE24" i="5"/>
  <c r="BE23" i="5"/>
  <c r="BE45" i="5"/>
  <c r="BE38" i="5"/>
  <c r="BE37" i="5"/>
  <c r="BE53" i="5"/>
  <c r="BE49" i="5"/>
  <c r="BE22" i="5"/>
  <c r="BE21" i="5"/>
  <c r="BE20" i="5"/>
  <c r="BE19" i="5"/>
  <c r="BF13" i="5"/>
  <c r="BE16" i="5"/>
  <c r="BE15" i="5"/>
  <c r="BE14" i="5"/>
  <c r="BE18" i="5"/>
  <c r="BE17" i="5"/>
  <c r="AY63" i="5"/>
  <c r="AQ63" i="5"/>
  <c r="AI63" i="5"/>
  <c r="AA63" i="5"/>
  <c r="S63" i="5"/>
  <c r="K63" i="5"/>
  <c r="BC74" i="2" l="1"/>
  <c r="BD72" i="2"/>
  <c r="BF70" i="2"/>
  <c r="BE71" i="2"/>
  <c r="I64" i="5"/>
  <c r="N64" i="5"/>
  <c r="G64" i="5"/>
  <c r="M64" i="5"/>
  <c r="D66" i="5"/>
  <c r="E65" i="5"/>
  <c r="BE65" i="5" s="1"/>
  <c r="I65" i="5"/>
  <c r="O65" i="5"/>
  <c r="P65" i="5"/>
  <c r="W65" i="5"/>
  <c r="X65" i="5"/>
  <c r="AE65" i="5"/>
  <c r="AF65" i="5"/>
  <c r="AL65" i="5"/>
  <c r="AM65" i="5"/>
  <c r="AN65" i="5"/>
  <c r="AT65" i="5"/>
  <c r="AU65" i="5"/>
  <c r="AV65" i="5"/>
  <c r="AY65" i="5"/>
  <c r="AZ65" i="5"/>
  <c r="BB65" i="5"/>
  <c r="BC65" i="5"/>
  <c r="BD65" i="5"/>
  <c r="BF65" i="5"/>
  <c r="BF62" i="5"/>
  <c r="BF61" i="5"/>
  <c r="BF60" i="5"/>
  <c r="BF59" i="5"/>
  <c r="BF58" i="5"/>
  <c r="BF57" i="5"/>
  <c r="BF56" i="5"/>
  <c r="BF55" i="5"/>
  <c r="BF63" i="5"/>
  <c r="BF64" i="5"/>
  <c r="BF54" i="5"/>
  <c r="BF53" i="5"/>
  <c r="BF52" i="5"/>
  <c r="BF51" i="5"/>
  <c r="BF50" i="5"/>
  <c r="BF49" i="5"/>
  <c r="BF48" i="5"/>
  <c r="BF47" i="5"/>
  <c r="BF44" i="5"/>
  <c r="BF43" i="5"/>
  <c r="BF42" i="5"/>
  <c r="BF41" i="5"/>
  <c r="BF40" i="5"/>
  <c r="BF39" i="5"/>
  <c r="BF46" i="5"/>
  <c r="BF45" i="5"/>
  <c r="BF38" i="5"/>
  <c r="BF37" i="5"/>
  <c r="BF36" i="5"/>
  <c r="BF35" i="5"/>
  <c r="BF34" i="5"/>
  <c r="BF33" i="5"/>
  <c r="BF32" i="5"/>
  <c r="BF31" i="5"/>
  <c r="BF30" i="5"/>
  <c r="BF29" i="5"/>
  <c r="BF26" i="5"/>
  <c r="BF23" i="5"/>
  <c r="BF25" i="5"/>
  <c r="BF22" i="5"/>
  <c r="BF21" i="5"/>
  <c r="BF20" i="5"/>
  <c r="BF28" i="5"/>
  <c r="BF24" i="5"/>
  <c r="BF27" i="5"/>
  <c r="BG13" i="5"/>
  <c r="BF16" i="5"/>
  <c r="BF15" i="5"/>
  <c r="BF14" i="5"/>
  <c r="BF18" i="5"/>
  <c r="BF17" i="5"/>
  <c r="BF19" i="5"/>
  <c r="AJ64" i="5"/>
  <c r="AB64" i="5"/>
  <c r="T64" i="5"/>
  <c r="L64" i="5"/>
  <c r="BD74" i="2" l="1"/>
  <c r="BE72" i="2"/>
  <c r="BG70" i="2"/>
  <c r="BF71" i="2"/>
  <c r="AD65" i="5"/>
  <c r="V65" i="5"/>
  <c r="N65" i="5"/>
  <c r="D67" i="5"/>
  <c r="E66" i="5"/>
  <c r="BF66" i="5" s="1"/>
  <c r="I66" i="5"/>
  <c r="H66" i="5"/>
  <c r="O66" i="5"/>
  <c r="P66" i="5"/>
  <c r="Q66" i="5"/>
  <c r="V66" i="5"/>
  <c r="W66" i="5"/>
  <c r="X66" i="5"/>
  <c r="Y66" i="5"/>
  <c r="AD66" i="5"/>
  <c r="AE66" i="5"/>
  <c r="AF66" i="5"/>
  <c r="AG66" i="5"/>
  <c r="AL66" i="5"/>
  <c r="AM66" i="5"/>
  <c r="AN66" i="5"/>
  <c r="AO66" i="5"/>
  <c r="AT66" i="5"/>
  <c r="AU66" i="5"/>
  <c r="AV66" i="5"/>
  <c r="AW66" i="5"/>
  <c r="BB66" i="5"/>
  <c r="BC66" i="5"/>
  <c r="BD66" i="5"/>
  <c r="BE66" i="5"/>
  <c r="BA65" i="5"/>
  <c r="AS65" i="5"/>
  <c r="AK65" i="5"/>
  <c r="AC65" i="5"/>
  <c r="U65" i="5"/>
  <c r="M65" i="5"/>
  <c r="G65" i="5"/>
  <c r="AR65" i="5"/>
  <c r="AJ65" i="5"/>
  <c r="AB65" i="5"/>
  <c r="T65" i="5"/>
  <c r="L65" i="5"/>
  <c r="AQ65" i="5"/>
  <c r="AI65" i="5"/>
  <c r="AA65" i="5"/>
  <c r="S65" i="5"/>
  <c r="K65" i="5"/>
  <c r="BG66" i="5"/>
  <c r="BG65" i="5"/>
  <c r="BG62" i="5"/>
  <c r="BG61" i="5"/>
  <c r="BG60" i="5"/>
  <c r="BG59" i="5"/>
  <c r="BG58" i="5"/>
  <c r="BG57" i="5"/>
  <c r="BG56" i="5"/>
  <c r="BG55" i="5"/>
  <c r="BG63" i="5"/>
  <c r="BG64" i="5"/>
  <c r="BG54" i="5"/>
  <c r="BG53" i="5"/>
  <c r="BG52" i="5"/>
  <c r="BG51" i="5"/>
  <c r="BG50" i="5"/>
  <c r="BG49" i="5"/>
  <c r="BG48" i="5"/>
  <c r="BG44" i="5"/>
  <c r="BG43" i="5"/>
  <c r="BG42" i="5"/>
  <c r="BG41" i="5"/>
  <c r="BG40" i="5"/>
  <c r="BG39" i="5"/>
  <c r="BG38" i="5"/>
  <c r="BG46" i="5"/>
  <c r="BG45" i="5"/>
  <c r="BG37" i="5"/>
  <c r="BG47" i="5"/>
  <c r="BG26" i="5"/>
  <c r="BG30" i="5"/>
  <c r="BG23" i="5"/>
  <c r="BG31" i="5"/>
  <c r="BG25" i="5"/>
  <c r="BG22" i="5"/>
  <c r="BG21" i="5"/>
  <c r="BG20" i="5"/>
  <c r="BG19" i="5"/>
  <c r="BG18" i="5"/>
  <c r="BG32" i="5"/>
  <c r="BG33" i="5"/>
  <c r="BG28" i="5"/>
  <c r="BG24" i="5"/>
  <c r="BG34" i="5"/>
  <c r="BG36" i="5"/>
  <c r="BG35" i="5"/>
  <c r="BG27" i="5"/>
  <c r="BG16" i="5"/>
  <c r="BG15" i="5"/>
  <c r="BG14" i="5"/>
  <c r="BG17" i="5"/>
  <c r="BG29" i="5"/>
  <c r="BH13" i="5"/>
  <c r="AX65" i="5"/>
  <c r="AP65" i="5"/>
  <c r="AH65" i="5"/>
  <c r="Z65" i="5"/>
  <c r="R65" i="5"/>
  <c r="J65" i="5"/>
  <c r="AW65" i="5"/>
  <c r="AO65" i="5"/>
  <c r="AG65" i="5"/>
  <c r="Y65" i="5"/>
  <c r="Q65" i="5"/>
  <c r="H65" i="5"/>
  <c r="BE74" i="2" l="1"/>
  <c r="BF72" i="2"/>
  <c r="BH70" i="2"/>
  <c r="BG71" i="2"/>
  <c r="N66" i="5"/>
  <c r="D68" i="5"/>
  <c r="E67" i="5"/>
  <c r="BG67" i="5" s="1"/>
  <c r="H67" i="5"/>
  <c r="I67" i="5"/>
  <c r="J67" i="5"/>
  <c r="K67" i="5"/>
  <c r="N67" i="5"/>
  <c r="O67" i="5"/>
  <c r="P67" i="5"/>
  <c r="Q67" i="5"/>
  <c r="R67" i="5"/>
  <c r="S67" i="5"/>
  <c r="V67" i="5"/>
  <c r="W67" i="5"/>
  <c r="X67" i="5"/>
  <c r="Y67" i="5"/>
  <c r="Z67" i="5"/>
  <c r="AA67" i="5"/>
  <c r="AD67" i="5"/>
  <c r="AE67" i="5"/>
  <c r="AF67" i="5"/>
  <c r="AG67" i="5"/>
  <c r="AH67" i="5"/>
  <c r="AI67" i="5"/>
  <c r="AK67" i="5"/>
  <c r="AL67" i="5"/>
  <c r="AM67" i="5"/>
  <c r="AN67" i="5"/>
  <c r="AO67" i="5"/>
  <c r="AP67" i="5"/>
  <c r="AQ67" i="5"/>
  <c r="AS67" i="5"/>
  <c r="AT67" i="5"/>
  <c r="AU67" i="5"/>
  <c r="AV67" i="5"/>
  <c r="AW67" i="5"/>
  <c r="AX67" i="5"/>
  <c r="AY67" i="5"/>
  <c r="AZ67" i="5"/>
  <c r="BA67" i="5"/>
  <c r="BB67" i="5"/>
  <c r="BC67" i="5"/>
  <c r="BD67" i="5"/>
  <c r="BE67" i="5"/>
  <c r="BF67" i="5"/>
  <c r="BA66" i="5"/>
  <c r="AS66" i="5"/>
  <c r="AK66" i="5"/>
  <c r="AC66" i="5"/>
  <c r="U66" i="5"/>
  <c r="M66" i="5"/>
  <c r="G66" i="5"/>
  <c r="AZ66" i="5"/>
  <c r="AR66" i="5"/>
  <c r="AJ66" i="5"/>
  <c r="AB66" i="5"/>
  <c r="T66" i="5"/>
  <c r="L66" i="5"/>
  <c r="BH67" i="5"/>
  <c r="BH66" i="5"/>
  <c r="BH65" i="5"/>
  <c r="BH63" i="5"/>
  <c r="BH64" i="5"/>
  <c r="BH54" i="5"/>
  <c r="BH53" i="5"/>
  <c r="BH52" i="5"/>
  <c r="BH51" i="5"/>
  <c r="BH50" i="5"/>
  <c r="BH49" i="5"/>
  <c r="BH48" i="5"/>
  <c r="BH47" i="5"/>
  <c r="BH58" i="5"/>
  <c r="BH59" i="5"/>
  <c r="BH56" i="5"/>
  <c r="BH60" i="5"/>
  <c r="BH61" i="5"/>
  <c r="BH55" i="5"/>
  <c r="BH57" i="5"/>
  <c r="BH44" i="5"/>
  <c r="BH43" i="5"/>
  <c r="BH42" i="5"/>
  <c r="BH41" i="5"/>
  <c r="BH40" i="5"/>
  <c r="BH39" i="5"/>
  <c r="BH38" i="5"/>
  <c r="BH37" i="5"/>
  <c r="BH46" i="5"/>
  <c r="BH45" i="5"/>
  <c r="BH62" i="5"/>
  <c r="BH36" i="5"/>
  <c r="BH35" i="5"/>
  <c r="BH34" i="5"/>
  <c r="BH33" i="5"/>
  <c r="BH32" i="5"/>
  <c r="BH31" i="5"/>
  <c r="BH30" i="5"/>
  <c r="BH23" i="5"/>
  <c r="BH25" i="5"/>
  <c r="BH22" i="5"/>
  <c r="BH21" i="5"/>
  <c r="BH20" i="5"/>
  <c r="BH19" i="5"/>
  <c r="BH18" i="5"/>
  <c r="BH17" i="5"/>
  <c r="BH28" i="5"/>
  <c r="BH24" i="5"/>
  <c r="BH29" i="5"/>
  <c r="BH27" i="5"/>
  <c r="BH26" i="5"/>
  <c r="BH16" i="5"/>
  <c r="BH15" i="5"/>
  <c r="BH14" i="5"/>
  <c r="BI13" i="5"/>
  <c r="AY66" i="5"/>
  <c r="AQ66" i="5"/>
  <c r="AI66" i="5"/>
  <c r="AA66" i="5"/>
  <c r="S66" i="5"/>
  <c r="K66" i="5"/>
  <c r="AX66" i="5"/>
  <c r="AP66" i="5"/>
  <c r="AH66" i="5"/>
  <c r="Z66" i="5"/>
  <c r="R66" i="5"/>
  <c r="J66" i="5"/>
  <c r="BF74" i="2" l="1"/>
  <c r="BG72" i="2"/>
  <c r="BI70" i="2"/>
  <c r="BH71" i="2"/>
  <c r="D69" i="5"/>
  <c r="E68" i="5"/>
  <c r="BH68" i="5" s="1"/>
  <c r="H68" i="5"/>
  <c r="I68" i="5"/>
  <c r="J68" i="5"/>
  <c r="K68" i="5"/>
  <c r="L68" i="5"/>
  <c r="O68" i="5"/>
  <c r="P68" i="5"/>
  <c r="Q68" i="5"/>
  <c r="R68" i="5"/>
  <c r="S68" i="5"/>
  <c r="T68" i="5"/>
  <c r="V68" i="5"/>
  <c r="W68" i="5"/>
  <c r="X68" i="5"/>
  <c r="Y68" i="5"/>
  <c r="Z68" i="5"/>
  <c r="AA68" i="5"/>
  <c r="AB68" i="5"/>
  <c r="AD68" i="5"/>
  <c r="AE68" i="5"/>
  <c r="AF68" i="5"/>
  <c r="AG68" i="5"/>
  <c r="AH68" i="5"/>
  <c r="AI68" i="5"/>
  <c r="AJ68" i="5"/>
  <c r="AL68" i="5"/>
  <c r="AM68" i="5"/>
  <c r="AN68" i="5"/>
  <c r="AO68" i="5"/>
  <c r="AP68" i="5"/>
  <c r="AQ68" i="5"/>
  <c r="AR68" i="5"/>
  <c r="AS68" i="5"/>
  <c r="AT68" i="5"/>
  <c r="AU68" i="5"/>
  <c r="AV68" i="5"/>
  <c r="AW68" i="5"/>
  <c r="AX68" i="5"/>
  <c r="AY68" i="5"/>
  <c r="AZ68" i="5"/>
  <c r="BA68" i="5"/>
  <c r="BB68" i="5"/>
  <c r="BC68" i="5"/>
  <c r="BD68" i="5"/>
  <c r="BE68" i="5"/>
  <c r="BF68" i="5"/>
  <c r="BG68" i="5"/>
  <c r="AC67" i="5"/>
  <c r="U67" i="5"/>
  <c r="M67" i="5"/>
  <c r="G67" i="5"/>
  <c r="BI68" i="5"/>
  <c r="BI67" i="5"/>
  <c r="BI66" i="5"/>
  <c r="BI65" i="5"/>
  <c r="BI64" i="5"/>
  <c r="BI63" i="5"/>
  <c r="BI62" i="5"/>
  <c r="BI61" i="5"/>
  <c r="BI60" i="5"/>
  <c r="BI59" i="5"/>
  <c r="BI58" i="5"/>
  <c r="BI54" i="5"/>
  <c r="BI53" i="5"/>
  <c r="BI52" i="5"/>
  <c r="BI51" i="5"/>
  <c r="BI50" i="5"/>
  <c r="BI49" i="5"/>
  <c r="BI48" i="5"/>
  <c r="BI47" i="5"/>
  <c r="BI46" i="5"/>
  <c r="BI45" i="5"/>
  <c r="BI56" i="5"/>
  <c r="BI57" i="5"/>
  <c r="BI44" i="5"/>
  <c r="BI43" i="5"/>
  <c r="BI42" i="5"/>
  <c r="BI41" i="5"/>
  <c r="BI40" i="5"/>
  <c r="BI39" i="5"/>
  <c r="BI38" i="5"/>
  <c r="BI37" i="5"/>
  <c r="BI55" i="5"/>
  <c r="BI36" i="5"/>
  <c r="BI35" i="5"/>
  <c r="BI34" i="5"/>
  <c r="BI33" i="5"/>
  <c r="BI32" i="5"/>
  <c r="BI31" i="5"/>
  <c r="BI30" i="5"/>
  <c r="BI25" i="5"/>
  <c r="BI22" i="5"/>
  <c r="BI21" i="5"/>
  <c r="BI20" i="5"/>
  <c r="BI19" i="5"/>
  <c r="BI18" i="5"/>
  <c r="BI17" i="5"/>
  <c r="BI28" i="5"/>
  <c r="BI24" i="5"/>
  <c r="BI29" i="5"/>
  <c r="BI27" i="5"/>
  <c r="BI23" i="5"/>
  <c r="BI16" i="5"/>
  <c r="BI15" i="5"/>
  <c r="BI14" i="5"/>
  <c r="BI26" i="5"/>
  <c r="BJ13" i="5"/>
  <c r="AR67" i="5"/>
  <c r="AJ67" i="5"/>
  <c r="AB67" i="5"/>
  <c r="T67" i="5"/>
  <c r="L67" i="5"/>
  <c r="BG74" i="2" l="1"/>
  <c r="BH72" i="2"/>
  <c r="BJ70" i="2"/>
  <c r="BI71" i="2"/>
  <c r="BJ68" i="5"/>
  <c r="BJ69" i="5"/>
  <c r="BJ66" i="5"/>
  <c r="BJ64" i="5"/>
  <c r="BJ62" i="5"/>
  <c r="BJ61" i="5"/>
  <c r="BJ60" i="5"/>
  <c r="BJ59" i="5"/>
  <c r="BJ58" i="5"/>
  <c r="BJ57" i="5"/>
  <c r="BJ67" i="5"/>
  <c r="BJ54" i="5"/>
  <c r="BJ53" i="5"/>
  <c r="BJ52" i="5"/>
  <c r="BJ51" i="5"/>
  <c r="BJ50" i="5"/>
  <c r="BJ49" i="5"/>
  <c r="BJ48" i="5"/>
  <c r="BJ47" i="5"/>
  <c r="BJ46" i="5"/>
  <c r="BJ45" i="5"/>
  <c r="BJ44" i="5"/>
  <c r="BJ65" i="5"/>
  <c r="BJ56" i="5"/>
  <c r="BJ63" i="5"/>
  <c r="BJ55" i="5"/>
  <c r="BJ41" i="5"/>
  <c r="BJ38" i="5"/>
  <c r="BJ37" i="5"/>
  <c r="BJ42" i="5"/>
  <c r="BJ36" i="5"/>
  <c r="BJ35" i="5"/>
  <c r="BJ34" i="5"/>
  <c r="BJ33" i="5"/>
  <c r="BJ32" i="5"/>
  <c r="BJ31" i="5"/>
  <c r="BJ30" i="5"/>
  <c r="BJ29" i="5"/>
  <c r="BJ43" i="5"/>
  <c r="BJ39" i="5"/>
  <c r="BJ40" i="5"/>
  <c r="BJ28" i="5"/>
  <c r="BJ24" i="5"/>
  <c r="BJ27" i="5"/>
  <c r="BJ26" i="5"/>
  <c r="BJ25" i="5"/>
  <c r="BJ22" i="5"/>
  <c r="BJ21" i="5"/>
  <c r="BJ20" i="5"/>
  <c r="BJ19" i="5"/>
  <c r="BJ18" i="5"/>
  <c r="BK13" i="5"/>
  <c r="BJ17" i="5"/>
  <c r="BJ23" i="5"/>
  <c r="BJ16" i="5"/>
  <c r="BJ15" i="5"/>
  <c r="BJ14" i="5"/>
  <c r="N68" i="5"/>
  <c r="G69" i="5"/>
  <c r="D70" i="5"/>
  <c r="E69" i="5"/>
  <c r="BI69" i="5" s="1"/>
  <c r="H69" i="5"/>
  <c r="I69" i="5"/>
  <c r="J69" i="5"/>
  <c r="K69" i="5"/>
  <c r="L69" i="5"/>
  <c r="M69" i="5"/>
  <c r="N69" i="5"/>
  <c r="O69" i="5"/>
  <c r="P69" i="5"/>
  <c r="Q69" i="5"/>
  <c r="R69" i="5"/>
  <c r="S69" i="5"/>
  <c r="T69" i="5"/>
  <c r="U69" i="5"/>
  <c r="V69" i="5"/>
  <c r="W69" i="5"/>
  <c r="X69" i="5"/>
  <c r="Y69" i="5"/>
  <c r="Z69" i="5"/>
  <c r="AA69" i="5"/>
  <c r="AB69" i="5"/>
  <c r="AC69" i="5"/>
  <c r="AD69" i="5"/>
  <c r="AE69" i="5"/>
  <c r="AF69" i="5"/>
  <c r="AG69" i="5"/>
  <c r="AH69" i="5"/>
  <c r="AI69" i="5"/>
  <c r="AJ69" i="5"/>
  <c r="AK69" i="5"/>
  <c r="AL69" i="5"/>
  <c r="AM69" i="5"/>
  <c r="AN69" i="5"/>
  <c r="AO69" i="5"/>
  <c r="AP69" i="5"/>
  <c r="AQ69" i="5"/>
  <c r="AR69" i="5"/>
  <c r="AS69" i="5"/>
  <c r="AT69" i="5"/>
  <c r="AU69" i="5"/>
  <c r="AV69" i="5"/>
  <c r="AW69" i="5"/>
  <c r="AX69" i="5"/>
  <c r="AY69" i="5"/>
  <c r="AZ69" i="5"/>
  <c r="BA69" i="5"/>
  <c r="BB69" i="5"/>
  <c r="BC69" i="5"/>
  <c r="BD69" i="5"/>
  <c r="BE69" i="5"/>
  <c r="BF69" i="5"/>
  <c r="BG69" i="5"/>
  <c r="BH69" i="5"/>
  <c r="AK68" i="5"/>
  <c r="AC68" i="5"/>
  <c r="U68" i="5"/>
  <c r="M68" i="5"/>
  <c r="G68" i="5"/>
  <c r="BH74" i="2" l="1"/>
  <c r="BI72" i="2"/>
  <c r="BI74" i="2" s="1"/>
  <c r="BJ71" i="2"/>
  <c r="BK70" i="2"/>
  <c r="D71" i="5"/>
  <c r="E70" i="5"/>
  <c r="M70" i="5" s="1"/>
  <c r="J70" i="5"/>
  <c r="K70" i="5"/>
  <c r="L70" i="5"/>
  <c r="O70" i="5"/>
  <c r="P70" i="5"/>
  <c r="Q70" i="5"/>
  <c r="R70" i="5"/>
  <c r="S70" i="5"/>
  <c r="T70" i="5"/>
  <c r="W70" i="5"/>
  <c r="X70" i="5"/>
  <c r="Y70" i="5"/>
  <c r="Z70" i="5"/>
  <c r="AA70" i="5"/>
  <c r="AB70" i="5"/>
  <c r="AE70" i="5"/>
  <c r="AF70" i="5"/>
  <c r="AG70" i="5"/>
  <c r="AH70" i="5"/>
  <c r="AI70" i="5"/>
  <c r="AJ70" i="5"/>
  <c r="AM70" i="5"/>
  <c r="AN70" i="5"/>
  <c r="AO70" i="5"/>
  <c r="AP70" i="5"/>
  <c r="AQ70" i="5"/>
  <c r="AR70" i="5"/>
  <c r="AS70" i="5"/>
  <c r="AU70" i="5"/>
  <c r="AV70" i="5"/>
  <c r="AW70" i="5"/>
  <c r="AX70" i="5"/>
  <c r="AY70" i="5"/>
  <c r="AZ70" i="5"/>
  <c r="BA70" i="5"/>
  <c r="BC70" i="5"/>
  <c r="BD70" i="5"/>
  <c r="BE70" i="5"/>
  <c r="BF70" i="5"/>
  <c r="BG70" i="5"/>
  <c r="BH70" i="5"/>
  <c r="BI70" i="5"/>
  <c r="BK69" i="5"/>
  <c r="BK68" i="5"/>
  <c r="BK67" i="5"/>
  <c r="BK66" i="5"/>
  <c r="BK65" i="5"/>
  <c r="BK70" i="5"/>
  <c r="BK64" i="5"/>
  <c r="BK62" i="5"/>
  <c r="BK61" i="5"/>
  <c r="BK60" i="5"/>
  <c r="BK59" i="5"/>
  <c r="BK58" i="5"/>
  <c r="BK63" i="5"/>
  <c r="BK56" i="5"/>
  <c r="BK55" i="5"/>
  <c r="BK57" i="5"/>
  <c r="BK54" i="5"/>
  <c r="BK50" i="5"/>
  <c r="BK46" i="5"/>
  <c r="BK51" i="5"/>
  <c r="BK45" i="5"/>
  <c r="BK52" i="5"/>
  <c r="BK48" i="5"/>
  <c r="BK53" i="5"/>
  <c r="BK49" i="5"/>
  <c r="BK47" i="5"/>
  <c r="BK41" i="5"/>
  <c r="BK38" i="5"/>
  <c r="BK37" i="5"/>
  <c r="BK44" i="5"/>
  <c r="BK42" i="5"/>
  <c r="BK36" i="5"/>
  <c r="BK35" i="5"/>
  <c r="BK34" i="5"/>
  <c r="BK33" i="5"/>
  <c r="BK32" i="5"/>
  <c r="BK31" i="5"/>
  <c r="BK30" i="5"/>
  <c r="BK29" i="5"/>
  <c r="BK43" i="5"/>
  <c r="BK39" i="5"/>
  <c r="BK40" i="5"/>
  <c r="BK28" i="5"/>
  <c r="BK24" i="5"/>
  <c r="BK27" i="5"/>
  <c r="BK26" i="5"/>
  <c r="BK23" i="5"/>
  <c r="BK17" i="5"/>
  <c r="BK20" i="5"/>
  <c r="BK18" i="5"/>
  <c r="BL13" i="5"/>
  <c r="BK21" i="5"/>
  <c r="BK14" i="5"/>
  <c r="BK22" i="5"/>
  <c r="BK19" i="5"/>
  <c r="BK25" i="5"/>
  <c r="BK16" i="5"/>
  <c r="BK15" i="5"/>
  <c r="BJ70" i="5"/>
  <c r="BL70" i="2" l="1"/>
  <c r="BL71" i="2" s="1"/>
  <c r="BL72" i="2" s="1"/>
  <c r="J89" i="2"/>
  <c r="BK71" i="2"/>
  <c r="BK72" i="2" s="1"/>
  <c r="BJ72" i="2"/>
  <c r="H70" i="5"/>
  <c r="I70" i="5"/>
  <c r="BB70" i="5"/>
  <c r="AT70" i="5"/>
  <c r="AL70" i="5"/>
  <c r="AD70" i="5"/>
  <c r="V70" i="5"/>
  <c r="N70" i="5"/>
  <c r="G70" i="5"/>
  <c r="BL71" i="5"/>
  <c r="BL70" i="5"/>
  <c r="BL69" i="5"/>
  <c r="BL68" i="5"/>
  <c r="BL67" i="5"/>
  <c r="BL66" i="5"/>
  <c r="BL65" i="5"/>
  <c r="BL64" i="5"/>
  <c r="BL63" i="5"/>
  <c r="BL62" i="5"/>
  <c r="BL61" i="5"/>
  <c r="BL60" i="5"/>
  <c r="BL59" i="5"/>
  <c r="BL58" i="5"/>
  <c r="BL57" i="5"/>
  <c r="BL56" i="5"/>
  <c r="BL55" i="5"/>
  <c r="BL54" i="5"/>
  <c r="BL53" i="5"/>
  <c r="BL52" i="5"/>
  <c r="BL51" i="5"/>
  <c r="BL50" i="5"/>
  <c r="BL49" i="5"/>
  <c r="BL48" i="5"/>
  <c r="BL47" i="5"/>
  <c r="BL46" i="5"/>
  <c r="BL45" i="5"/>
  <c r="BL43" i="5"/>
  <c r="BL42" i="5"/>
  <c r="BL41" i="5"/>
  <c r="BL40" i="5"/>
  <c r="BL39" i="5"/>
  <c r="BL38" i="5"/>
  <c r="BL44" i="5"/>
  <c r="BL36" i="5"/>
  <c r="BL35" i="5"/>
  <c r="BL34" i="5"/>
  <c r="BL33" i="5"/>
  <c r="BL32" i="5"/>
  <c r="BL31" i="5"/>
  <c r="BL30" i="5"/>
  <c r="BL29" i="5"/>
  <c r="BL28" i="5"/>
  <c r="BL27" i="5"/>
  <c r="BL26" i="5"/>
  <c r="BL25" i="5"/>
  <c r="BL24" i="5"/>
  <c r="BL37" i="5"/>
  <c r="BL23" i="5"/>
  <c r="BL22" i="5"/>
  <c r="BL21" i="5"/>
  <c r="BL20" i="5"/>
  <c r="BL19" i="5"/>
  <c r="BL17" i="5"/>
  <c r="BL18" i="5"/>
  <c r="BM13" i="5"/>
  <c r="BL16" i="5"/>
  <c r="BL15" i="5"/>
  <c r="BL14" i="5"/>
  <c r="AK70" i="5"/>
  <c r="AC70" i="5"/>
  <c r="U70" i="5"/>
  <c r="D72" i="5"/>
  <c r="G71" i="5"/>
  <c r="E71" i="5"/>
  <c r="BK71" i="5" s="1"/>
  <c r="H71" i="5"/>
  <c r="I71" i="5"/>
  <c r="J71" i="5"/>
  <c r="K71" i="5"/>
  <c r="M71" i="5"/>
  <c r="N71" i="5"/>
  <c r="O71" i="5"/>
  <c r="P71" i="5"/>
  <c r="Q71" i="5"/>
  <c r="R71" i="5"/>
  <c r="S71" i="5"/>
  <c r="U71" i="5"/>
  <c r="V71" i="5"/>
  <c r="W71" i="5"/>
  <c r="X71" i="5"/>
  <c r="Y71" i="5"/>
  <c r="Z71" i="5"/>
  <c r="AA71" i="5"/>
  <c r="AC71" i="5"/>
  <c r="AD71" i="5"/>
  <c r="AE71" i="5"/>
  <c r="AF71" i="5"/>
  <c r="AG71" i="5"/>
  <c r="AH71" i="5"/>
  <c r="AI71" i="5"/>
  <c r="AK71" i="5"/>
  <c r="AL71" i="5"/>
  <c r="AM71" i="5"/>
  <c r="AN71" i="5"/>
  <c r="AO71" i="5"/>
  <c r="AP71" i="5"/>
  <c r="AQ71" i="5"/>
  <c r="AS71" i="5"/>
  <c r="AT71" i="5"/>
  <c r="AU71" i="5"/>
  <c r="AV71" i="5"/>
  <c r="AW71" i="5"/>
  <c r="AX71" i="5"/>
  <c r="AY71" i="5"/>
  <c r="BA71" i="5"/>
  <c r="BB71" i="5"/>
  <c r="BC71" i="5"/>
  <c r="BD71" i="5"/>
  <c r="BE71" i="5"/>
  <c r="BF71" i="5"/>
  <c r="BG71" i="5"/>
  <c r="BI71" i="5"/>
  <c r="BJ71" i="5"/>
  <c r="BM70" i="2" l="1"/>
  <c r="BM71" i="2" s="1"/>
  <c r="BM72" i="2" s="1"/>
  <c r="O91" i="2"/>
  <c r="O92" i="2" s="1"/>
  <c r="O93" i="2" s="1"/>
  <c r="O94" i="2" s="1"/>
  <c r="W91" i="2"/>
  <c r="W92" i="2" s="1"/>
  <c r="W93" i="2" s="1"/>
  <c r="W94" i="2" s="1"/>
  <c r="AE91" i="2"/>
  <c r="AE92" i="2" s="1"/>
  <c r="AE93" i="2" s="1"/>
  <c r="AE94" i="2" s="1"/>
  <c r="AM91" i="2"/>
  <c r="AM92" i="2" s="1"/>
  <c r="AM93" i="2" s="1"/>
  <c r="AM94" i="2" s="1"/>
  <c r="AU91" i="2"/>
  <c r="AU92" i="2" s="1"/>
  <c r="AU93" i="2" s="1"/>
  <c r="AU94" i="2" s="1"/>
  <c r="BC91" i="2"/>
  <c r="BC92" i="2" s="1"/>
  <c r="BC93" i="2" s="1"/>
  <c r="BC94" i="2" s="1"/>
  <c r="BK91" i="2"/>
  <c r="BK92" i="2" s="1"/>
  <c r="BK93" i="2" s="1"/>
  <c r="BK94" i="2" s="1"/>
  <c r="P91" i="2"/>
  <c r="P92" i="2" s="1"/>
  <c r="P93" i="2" s="1"/>
  <c r="P94" i="2" s="1"/>
  <c r="X91" i="2"/>
  <c r="X92" i="2" s="1"/>
  <c r="X93" i="2" s="1"/>
  <c r="X94" i="2" s="1"/>
  <c r="AF91" i="2"/>
  <c r="AF92" i="2" s="1"/>
  <c r="AF93" i="2" s="1"/>
  <c r="AF94" i="2" s="1"/>
  <c r="AN91" i="2"/>
  <c r="AN92" i="2" s="1"/>
  <c r="AN93" i="2" s="1"/>
  <c r="AN94" i="2" s="1"/>
  <c r="AV91" i="2"/>
  <c r="AV92" i="2" s="1"/>
  <c r="AV93" i="2" s="1"/>
  <c r="AV94" i="2" s="1"/>
  <c r="BD91" i="2"/>
  <c r="BD92" i="2" s="1"/>
  <c r="BD93" i="2" s="1"/>
  <c r="BD94" i="2" s="1"/>
  <c r="N91" i="2"/>
  <c r="N92" i="2" s="1"/>
  <c r="N93" i="2" s="1"/>
  <c r="N94" i="2" s="1"/>
  <c r="Q91" i="2"/>
  <c r="Q92" i="2" s="1"/>
  <c r="Q93" i="2" s="1"/>
  <c r="Q94" i="2" s="1"/>
  <c r="Y91" i="2"/>
  <c r="Y92" i="2" s="1"/>
  <c r="Y93" i="2" s="1"/>
  <c r="Y94" i="2" s="1"/>
  <c r="AG91" i="2"/>
  <c r="AG92" i="2" s="1"/>
  <c r="AG93" i="2" s="1"/>
  <c r="AG94" i="2" s="1"/>
  <c r="AO91" i="2"/>
  <c r="AO92" i="2" s="1"/>
  <c r="AO93" i="2" s="1"/>
  <c r="AO94" i="2" s="1"/>
  <c r="AW91" i="2"/>
  <c r="AW92" i="2" s="1"/>
  <c r="AW93" i="2" s="1"/>
  <c r="AW94" i="2" s="1"/>
  <c r="BE91" i="2"/>
  <c r="BE92" i="2" s="1"/>
  <c r="BE93" i="2" s="1"/>
  <c r="BE94" i="2" s="1"/>
  <c r="R91" i="2"/>
  <c r="R92" i="2" s="1"/>
  <c r="R93" i="2" s="1"/>
  <c r="R94" i="2" s="1"/>
  <c r="Z91" i="2"/>
  <c r="Z92" i="2" s="1"/>
  <c r="Z93" i="2" s="1"/>
  <c r="Z94" i="2" s="1"/>
  <c r="AH91" i="2"/>
  <c r="AH92" i="2" s="1"/>
  <c r="AH93" i="2" s="1"/>
  <c r="AH94" i="2" s="1"/>
  <c r="AP91" i="2"/>
  <c r="AP92" i="2" s="1"/>
  <c r="AP93" i="2" s="1"/>
  <c r="AP94" i="2" s="1"/>
  <c r="AX91" i="2"/>
  <c r="AX92" i="2" s="1"/>
  <c r="AX93" i="2" s="1"/>
  <c r="AX94" i="2" s="1"/>
  <c r="BF91" i="2"/>
  <c r="BF92" i="2" s="1"/>
  <c r="BF93" i="2" s="1"/>
  <c r="BF94" i="2" s="1"/>
  <c r="S91" i="2"/>
  <c r="S92" i="2" s="1"/>
  <c r="S93" i="2" s="1"/>
  <c r="S94" i="2" s="1"/>
  <c r="AA91" i="2"/>
  <c r="AA92" i="2" s="1"/>
  <c r="AA93" i="2" s="1"/>
  <c r="AA94" i="2" s="1"/>
  <c r="AI91" i="2"/>
  <c r="AI92" i="2" s="1"/>
  <c r="AI93" i="2" s="1"/>
  <c r="AI94" i="2" s="1"/>
  <c r="AQ91" i="2"/>
  <c r="AQ92" i="2" s="1"/>
  <c r="AQ93" i="2" s="1"/>
  <c r="AQ94" i="2" s="1"/>
  <c r="AY91" i="2"/>
  <c r="AY92" i="2" s="1"/>
  <c r="AY93" i="2" s="1"/>
  <c r="AY94" i="2" s="1"/>
  <c r="BG91" i="2"/>
  <c r="BG92" i="2" s="1"/>
  <c r="BG93" i="2" s="1"/>
  <c r="BG94" i="2" s="1"/>
  <c r="T91" i="2"/>
  <c r="T92" i="2" s="1"/>
  <c r="T93" i="2" s="1"/>
  <c r="T94" i="2" s="1"/>
  <c r="AB91" i="2"/>
  <c r="AB92" i="2" s="1"/>
  <c r="AB93" i="2" s="1"/>
  <c r="AB94" i="2" s="1"/>
  <c r="AJ91" i="2"/>
  <c r="AJ92" i="2" s="1"/>
  <c r="AJ93" i="2" s="1"/>
  <c r="AJ94" i="2" s="1"/>
  <c r="AR91" i="2"/>
  <c r="AR92" i="2" s="1"/>
  <c r="AR93" i="2" s="1"/>
  <c r="AR94" i="2" s="1"/>
  <c r="AZ91" i="2"/>
  <c r="AZ92" i="2" s="1"/>
  <c r="AZ93" i="2" s="1"/>
  <c r="AZ94" i="2" s="1"/>
  <c r="BH91" i="2"/>
  <c r="BH92" i="2" s="1"/>
  <c r="BH93" i="2" s="1"/>
  <c r="BH94" i="2" s="1"/>
  <c r="U91" i="2"/>
  <c r="U92" i="2" s="1"/>
  <c r="U93" i="2" s="1"/>
  <c r="U94" i="2" s="1"/>
  <c r="AC91" i="2"/>
  <c r="AC92" i="2" s="1"/>
  <c r="AC93" i="2" s="1"/>
  <c r="AC94" i="2" s="1"/>
  <c r="AK91" i="2"/>
  <c r="AK92" i="2" s="1"/>
  <c r="AK93" i="2" s="1"/>
  <c r="AK94" i="2" s="1"/>
  <c r="AS91" i="2"/>
  <c r="AS92" i="2" s="1"/>
  <c r="AS93" i="2" s="1"/>
  <c r="AS94" i="2" s="1"/>
  <c r="BA91" i="2"/>
  <c r="BA92" i="2" s="1"/>
  <c r="BA93" i="2" s="1"/>
  <c r="BA94" i="2" s="1"/>
  <c r="BI91" i="2"/>
  <c r="BI92" i="2" s="1"/>
  <c r="BI93" i="2" s="1"/>
  <c r="BI94" i="2" s="1"/>
  <c r="V91" i="2"/>
  <c r="V92" i="2" s="1"/>
  <c r="V93" i="2" s="1"/>
  <c r="V94" i="2" s="1"/>
  <c r="AD91" i="2"/>
  <c r="AD92" i="2" s="1"/>
  <c r="AD93" i="2" s="1"/>
  <c r="AD94" i="2" s="1"/>
  <c r="AL91" i="2"/>
  <c r="AL92" i="2" s="1"/>
  <c r="AL93" i="2" s="1"/>
  <c r="AL94" i="2" s="1"/>
  <c r="AT91" i="2"/>
  <c r="AT92" i="2" s="1"/>
  <c r="AT93" i="2" s="1"/>
  <c r="AT94" i="2" s="1"/>
  <c r="BB91" i="2"/>
  <c r="BB92" i="2" s="1"/>
  <c r="BB93" i="2" s="1"/>
  <c r="BB94" i="2" s="1"/>
  <c r="BJ91" i="2"/>
  <c r="BJ92" i="2" s="1"/>
  <c r="BJ93" i="2" s="1"/>
  <c r="BJ94" i="2" s="1"/>
  <c r="J223" i="2"/>
  <c r="J226" i="2" s="1"/>
  <c r="J142" i="2"/>
  <c r="BK74" i="2"/>
  <c r="BJ74" i="2"/>
  <c r="BM69" i="5"/>
  <c r="BM68" i="5"/>
  <c r="BM67" i="5"/>
  <c r="BM66" i="5"/>
  <c r="BM65" i="5"/>
  <c r="BM64" i="5"/>
  <c r="BM63" i="5"/>
  <c r="BM72" i="5"/>
  <c r="BM70" i="5"/>
  <c r="BM71" i="5"/>
  <c r="BM62" i="5"/>
  <c r="BM61" i="5"/>
  <c r="BM60" i="5"/>
  <c r="BM59" i="5"/>
  <c r="BM58" i="5"/>
  <c r="BM57" i="5"/>
  <c r="BM55" i="5"/>
  <c r="BM51" i="5"/>
  <c r="BM45" i="5"/>
  <c r="BM56" i="5"/>
  <c r="BM52" i="5"/>
  <c r="BM48" i="5"/>
  <c r="BM43" i="5"/>
  <c r="BM42" i="5"/>
  <c r="BM41" i="5"/>
  <c r="BM40" i="5"/>
  <c r="BM39" i="5"/>
  <c r="BM53" i="5"/>
  <c r="BM49" i="5"/>
  <c r="BM47" i="5"/>
  <c r="BM44" i="5"/>
  <c r="BM36" i="5"/>
  <c r="BM35" i="5"/>
  <c r="BM34" i="5"/>
  <c r="BM33" i="5"/>
  <c r="BM32" i="5"/>
  <c r="BM31" i="5"/>
  <c r="BM30" i="5"/>
  <c r="BM29" i="5"/>
  <c r="BM28" i="5"/>
  <c r="BM27" i="5"/>
  <c r="BM26" i="5"/>
  <c r="BM25" i="5"/>
  <c r="BM24" i="5"/>
  <c r="BM23" i="5"/>
  <c r="BM50" i="5"/>
  <c r="BM54" i="5"/>
  <c r="BM38" i="5"/>
  <c r="BM37" i="5"/>
  <c r="BM46" i="5"/>
  <c r="BM22" i="5"/>
  <c r="BM21" i="5"/>
  <c r="BM20" i="5"/>
  <c r="BM19" i="5"/>
  <c r="BM18" i="5"/>
  <c r="BN13" i="5"/>
  <c r="BM16" i="5"/>
  <c r="BM15" i="5"/>
  <c r="BM14" i="5"/>
  <c r="BM17" i="5"/>
  <c r="D73" i="5"/>
  <c r="E72" i="5"/>
  <c r="I72" i="5" s="1"/>
  <c r="W72" i="5"/>
  <c r="AE72" i="5"/>
  <c r="AM72" i="5"/>
  <c r="AU72" i="5"/>
  <c r="BC72" i="5"/>
  <c r="BK72" i="5"/>
  <c r="BH71" i="5"/>
  <c r="AZ71" i="5"/>
  <c r="AR71" i="5"/>
  <c r="AJ71" i="5"/>
  <c r="AB71" i="5"/>
  <c r="T71" i="5"/>
  <c r="L71" i="5"/>
  <c r="BL72" i="5"/>
  <c r="J145" i="2" l="1"/>
  <c r="BN70" i="2"/>
  <c r="BN71" i="2" s="1"/>
  <c r="BN72" i="2" s="1"/>
  <c r="J74" i="2"/>
  <c r="BJ72" i="5"/>
  <c r="N72" i="5"/>
  <c r="E73" i="5"/>
  <c r="K73" i="5" s="1"/>
  <c r="D74" i="5"/>
  <c r="I73" i="5"/>
  <c r="H73" i="5"/>
  <c r="J73" i="5"/>
  <c r="M73" i="5"/>
  <c r="N73" i="5"/>
  <c r="O73" i="5"/>
  <c r="P73" i="5"/>
  <c r="Q73" i="5"/>
  <c r="R73" i="5"/>
  <c r="U73" i="5"/>
  <c r="V73" i="5"/>
  <c r="W73" i="5"/>
  <c r="X73" i="5"/>
  <c r="Y73" i="5"/>
  <c r="Z73" i="5"/>
  <c r="AC73" i="5"/>
  <c r="AD73" i="5"/>
  <c r="AE73" i="5"/>
  <c r="AF73" i="5"/>
  <c r="AG73" i="5"/>
  <c r="AH73" i="5"/>
  <c r="AJ73" i="5"/>
  <c r="AK73" i="5"/>
  <c r="AL73" i="5"/>
  <c r="AM73" i="5"/>
  <c r="AN73" i="5"/>
  <c r="AO73" i="5"/>
  <c r="AP73" i="5"/>
  <c r="AR73" i="5"/>
  <c r="AS73" i="5"/>
  <c r="AT73" i="5"/>
  <c r="AU73" i="5"/>
  <c r="AV73" i="5"/>
  <c r="AW73" i="5"/>
  <c r="AX73" i="5"/>
  <c r="AZ73" i="5"/>
  <c r="BA73" i="5"/>
  <c r="BB73" i="5"/>
  <c r="BC73" i="5"/>
  <c r="BD73" i="5"/>
  <c r="BE73" i="5"/>
  <c r="BF73" i="5"/>
  <c r="BG73" i="5"/>
  <c r="BH73" i="5"/>
  <c r="BI73" i="5"/>
  <c r="BJ73" i="5"/>
  <c r="BK73" i="5"/>
  <c r="BL73" i="5"/>
  <c r="AK72" i="5"/>
  <c r="O72" i="5"/>
  <c r="AL72" i="5"/>
  <c r="BA72" i="5"/>
  <c r="M72" i="5"/>
  <c r="BH72" i="5"/>
  <c r="AZ72" i="5"/>
  <c r="AR72" i="5"/>
  <c r="AJ72" i="5"/>
  <c r="AB72" i="5"/>
  <c r="T72" i="5"/>
  <c r="L72" i="5"/>
  <c r="BM73" i="5"/>
  <c r="AD72" i="5"/>
  <c r="AS72" i="5"/>
  <c r="G72" i="5"/>
  <c r="BG72" i="5"/>
  <c r="AY72" i="5"/>
  <c r="AQ72" i="5"/>
  <c r="AI72" i="5"/>
  <c r="AA72" i="5"/>
  <c r="S72" i="5"/>
  <c r="K72" i="5"/>
  <c r="BB72" i="5"/>
  <c r="BI72" i="5"/>
  <c r="AH72" i="5"/>
  <c r="J72" i="5"/>
  <c r="AT72" i="5"/>
  <c r="U72" i="5"/>
  <c r="AX72" i="5"/>
  <c r="Z72" i="5"/>
  <c r="BE72" i="5"/>
  <c r="AW72" i="5"/>
  <c r="AO72" i="5"/>
  <c r="AG72" i="5"/>
  <c r="Y72" i="5"/>
  <c r="Q72" i="5"/>
  <c r="H72" i="5"/>
  <c r="V72" i="5"/>
  <c r="AC72" i="5"/>
  <c r="BF72" i="5"/>
  <c r="AP72" i="5"/>
  <c r="R72" i="5"/>
  <c r="BD72" i="5"/>
  <c r="AV72" i="5"/>
  <c r="AN72" i="5"/>
  <c r="AF72" i="5"/>
  <c r="X72" i="5"/>
  <c r="P72" i="5"/>
  <c r="BN73" i="5"/>
  <c r="BN72" i="5"/>
  <c r="BN70" i="5"/>
  <c r="BN71" i="5"/>
  <c r="BN69" i="5"/>
  <c r="BN62" i="5"/>
  <c r="BN61" i="5"/>
  <c r="BN60" i="5"/>
  <c r="BN59" i="5"/>
  <c r="BN58" i="5"/>
  <c r="BN57" i="5"/>
  <c r="BN56" i="5"/>
  <c r="BN55" i="5"/>
  <c r="BN64" i="5"/>
  <c r="BN66" i="5"/>
  <c r="BN67" i="5"/>
  <c r="BN63" i="5"/>
  <c r="BN65" i="5"/>
  <c r="BN54" i="5"/>
  <c r="BN53" i="5"/>
  <c r="BN52" i="5"/>
  <c r="BN51" i="5"/>
  <c r="BN50" i="5"/>
  <c r="BN49" i="5"/>
  <c r="BN48" i="5"/>
  <c r="BN47" i="5"/>
  <c r="BN68" i="5"/>
  <c r="BN45" i="5"/>
  <c r="BN43" i="5"/>
  <c r="BN42" i="5"/>
  <c r="BN41" i="5"/>
  <c r="BN40" i="5"/>
  <c r="BN39" i="5"/>
  <c r="BN44" i="5"/>
  <c r="BN46" i="5"/>
  <c r="BN37" i="5"/>
  <c r="BN36" i="5"/>
  <c r="BN35" i="5"/>
  <c r="BN34" i="5"/>
  <c r="BN33" i="5"/>
  <c r="BN32" i="5"/>
  <c r="BN31" i="5"/>
  <c r="BN30" i="5"/>
  <c r="BN29" i="5"/>
  <c r="BN38" i="5"/>
  <c r="BN27" i="5"/>
  <c r="BN26" i="5"/>
  <c r="BN23" i="5"/>
  <c r="BN22" i="5"/>
  <c r="BN21" i="5"/>
  <c r="BN20" i="5"/>
  <c r="BN25" i="5"/>
  <c r="BN28" i="5"/>
  <c r="BN24" i="5"/>
  <c r="BN18" i="5"/>
  <c r="BO13" i="5"/>
  <c r="BN16" i="5"/>
  <c r="BN15" i="5"/>
  <c r="BN14" i="5"/>
  <c r="BN19" i="5"/>
  <c r="BN17" i="5"/>
  <c r="BO70" i="2" l="1"/>
  <c r="BP70" i="2" s="1"/>
  <c r="BD76" i="2"/>
  <c r="AV76" i="2"/>
  <c r="AV77" i="2" s="1"/>
  <c r="AV83" i="2" s="1"/>
  <c r="AV98" i="2" s="1"/>
  <c r="AN76" i="2"/>
  <c r="AN77" i="2" s="1"/>
  <c r="AN83" i="2" s="1"/>
  <c r="AN98" i="2" s="1"/>
  <c r="AF76" i="2"/>
  <c r="AF77" i="2" s="1"/>
  <c r="AF83" i="2" s="1"/>
  <c r="AF98" i="2" s="1"/>
  <c r="X76" i="2"/>
  <c r="P76" i="2"/>
  <c r="P77" i="2" s="1"/>
  <c r="P83" i="2" s="1"/>
  <c r="P98" i="2" s="1"/>
  <c r="BA76" i="2"/>
  <c r="AC76" i="2"/>
  <c r="BK76" i="2"/>
  <c r="BC76" i="2"/>
  <c r="AU76" i="2"/>
  <c r="AU77" i="2" s="1"/>
  <c r="AU83" i="2" s="1"/>
  <c r="AU98" i="2" s="1"/>
  <c r="AM76" i="2"/>
  <c r="AM77" i="2" s="1"/>
  <c r="AM83" i="2" s="1"/>
  <c r="AM98" i="2" s="1"/>
  <c r="AE76" i="2"/>
  <c r="W76" i="2"/>
  <c r="W77" i="2" s="1"/>
  <c r="W83" i="2" s="1"/>
  <c r="W98" i="2" s="1"/>
  <c r="O76" i="2"/>
  <c r="BI76" i="2"/>
  <c r="AS76" i="2"/>
  <c r="U76" i="2"/>
  <c r="U77" i="2" s="1"/>
  <c r="U83" i="2" s="1"/>
  <c r="U98" i="2" s="1"/>
  <c r="BH76" i="2"/>
  <c r="AJ76" i="2"/>
  <c r="AJ77" i="2" s="1"/>
  <c r="AJ83" i="2" s="1"/>
  <c r="AJ98" i="2" s="1"/>
  <c r="T76" i="2"/>
  <c r="AW76" i="2"/>
  <c r="AW77" i="2" s="1"/>
  <c r="AW83" i="2" s="1"/>
  <c r="AW98" i="2" s="1"/>
  <c r="Q76" i="2"/>
  <c r="BJ76" i="2"/>
  <c r="BB76" i="2"/>
  <c r="AT76" i="2"/>
  <c r="AT77" i="2" s="1"/>
  <c r="AT83" i="2" s="1"/>
  <c r="AT98" i="2" s="1"/>
  <c r="AL76" i="2"/>
  <c r="AD76" i="2"/>
  <c r="AD77" i="2" s="1"/>
  <c r="AD83" i="2" s="1"/>
  <c r="AD98" i="2" s="1"/>
  <c r="V76" i="2"/>
  <c r="N76" i="2"/>
  <c r="AK76" i="2"/>
  <c r="AZ76" i="2"/>
  <c r="AR76" i="2"/>
  <c r="AB76" i="2"/>
  <c r="R76" i="2"/>
  <c r="AO76" i="2"/>
  <c r="Y76" i="2"/>
  <c r="Y77" i="2" s="1"/>
  <c r="Y83" i="2" s="1"/>
  <c r="Y98" i="2" s="1"/>
  <c r="BG76" i="2"/>
  <c r="AY76" i="2"/>
  <c r="AQ76" i="2"/>
  <c r="AI76" i="2"/>
  <c r="AA76" i="2"/>
  <c r="S76" i="2"/>
  <c r="BF76" i="2"/>
  <c r="AX76" i="2"/>
  <c r="AP76" i="2"/>
  <c r="AH76" i="2"/>
  <c r="Z76" i="2"/>
  <c r="BE76" i="2"/>
  <c r="AG76" i="2"/>
  <c r="BO74" i="5"/>
  <c r="BO73" i="5"/>
  <c r="BO72" i="5"/>
  <c r="BO70" i="5"/>
  <c r="BO71" i="5"/>
  <c r="BO69" i="5"/>
  <c r="BO68" i="5"/>
  <c r="BO67" i="5"/>
  <c r="BO66" i="5"/>
  <c r="BO62" i="5"/>
  <c r="BO61" i="5"/>
  <c r="BO60" i="5"/>
  <c r="BO59" i="5"/>
  <c r="BO58" i="5"/>
  <c r="BO57" i="5"/>
  <c r="BO56" i="5"/>
  <c r="BO55" i="5"/>
  <c r="BO64" i="5"/>
  <c r="BO63" i="5"/>
  <c r="BO65" i="5"/>
  <c r="BO54" i="5"/>
  <c r="BO53" i="5"/>
  <c r="BO52" i="5"/>
  <c r="BO51" i="5"/>
  <c r="BO50" i="5"/>
  <c r="BO49" i="5"/>
  <c r="BO48" i="5"/>
  <c r="BO43" i="5"/>
  <c r="BO42" i="5"/>
  <c r="BO41" i="5"/>
  <c r="BO40" i="5"/>
  <c r="BO39" i="5"/>
  <c r="BO38" i="5"/>
  <c r="BO44" i="5"/>
  <c r="BO47" i="5"/>
  <c r="BO46" i="5"/>
  <c r="BO37" i="5"/>
  <c r="BO45" i="5"/>
  <c r="BO30" i="5"/>
  <c r="BO27" i="5"/>
  <c r="BO31" i="5"/>
  <c r="BO32" i="5"/>
  <c r="BO26" i="5"/>
  <c r="BO23" i="5"/>
  <c r="BO22" i="5"/>
  <c r="BO21" i="5"/>
  <c r="BO20" i="5"/>
  <c r="BO19" i="5"/>
  <c r="BO18" i="5"/>
  <c r="BO33" i="5"/>
  <c r="BO29" i="5"/>
  <c r="BO34" i="5"/>
  <c r="BO25" i="5"/>
  <c r="BO35" i="5"/>
  <c r="BO36" i="5"/>
  <c r="BO24" i="5"/>
  <c r="BO16" i="5"/>
  <c r="BO15" i="5"/>
  <c r="BO14" i="5"/>
  <c r="BO28" i="5"/>
  <c r="BO17" i="5"/>
  <c r="BP13" i="5"/>
  <c r="E74" i="5"/>
  <c r="BN74" i="5" s="1"/>
  <c r="D75" i="5"/>
  <c r="L74" i="5"/>
  <c r="M74" i="5"/>
  <c r="N74" i="5"/>
  <c r="O74" i="5"/>
  <c r="T74" i="5"/>
  <c r="U74" i="5"/>
  <c r="V74" i="5"/>
  <c r="W74" i="5"/>
  <c r="AB74" i="5"/>
  <c r="AC74" i="5"/>
  <c r="AD74" i="5"/>
  <c r="AE74" i="5"/>
  <c r="AJ74" i="5"/>
  <c r="AK74" i="5"/>
  <c r="AL74" i="5"/>
  <c r="AM74" i="5"/>
  <c r="AR74" i="5"/>
  <c r="AS74" i="5"/>
  <c r="AT74" i="5"/>
  <c r="AU74" i="5"/>
  <c r="AZ74" i="5"/>
  <c r="BA74" i="5"/>
  <c r="BB74" i="5"/>
  <c r="BC74" i="5"/>
  <c r="BH74" i="5"/>
  <c r="BI74" i="5"/>
  <c r="BJ74" i="5"/>
  <c r="BK74" i="5"/>
  <c r="G73" i="5"/>
  <c r="AB73" i="5"/>
  <c r="T73" i="5"/>
  <c r="L73" i="5"/>
  <c r="AY73" i="5"/>
  <c r="AQ73" i="5"/>
  <c r="AI73" i="5"/>
  <c r="AA73" i="5"/>
  <c r="S73" i="5"/>
  <c r="BO71" i="2" l="1"/>
  <c r="BO72" i="2" s="1"/>
  <c r="AG77" i="2"/>
  <c r="AG83" i="2" s="1"/>
  <c r="AG98" i="2" s="1"/>
  <c r="AB77" i="2"/>
  <c r="AB83" i="2" s="1"/>
  <c r="AB98" i="2" s="1"/>
  <c r="Z77" i="2"/>
  <c r="Z83" i="2" s="1"/>
  <c r="Z98" i="2" s="1"/>
  <c r="AQ77" i="2"/>
  <c r="AQ83" i="2" s="1"/>
  <c r="AQ98" i="2" s="1"/>
  <c r="AC77" i="2"/>
  <c r="AC83" i="2" s="1"/>
  <c r="AC98" i="2" s="1"/>
  <c r="AP77" i="2"/>
  <c r="AP83" i="2" s="1"/>
  <c r="AP98" i="2" s="1"/>
  <c r="N77" i="2"/>
  <c r="N83" i="2" s="1"/>
  <c r="N98" i="2" s="1"/>
  <c r="AX77" i="2"/>
  <c r="AX83" i="2" s="1"/>
  <c r="AX98" i="2" s="1"/>
  <c r="V77" i="2"/>
  <c r="V83" i="2" s="1"/>
  <c r="V98" i="2" s="1"/>
  <c r="V105" i="2" s="1"/>
  <c r="V112" i="2" s="1"/>
  <c r="V200" i="2" s="1"/>
  <c r="T77" i="2"/>
  <c r="T83" i="2" s="1"/>
  <c r="T98" i="2" s="1"/>
  <c r="AE77" i="2"/>
  <c r="AE83" i="2" s="1"/>
  <c r="AE98" i="2" s="1"/>
  <c r="X77" i="2"/>
  <c r="X83" i="2" s="1"/>
  <c r="X98" i="2" s="1"/>
  <c r="S77" i="2"/>
  <c r="S83" i="2" s="1"/>
  <c r="S98" i="2" s="1"/>
  <c r="S105" i="2" s="1"/>
  <c r="S112" i="2" s="1"/>
  <c r="S200" i="2" s="1"/>
  <c r="AH77" i="2"/>
  <c r="AH83" i="2" s="1"/>
  <c r="AH98" i="2" s="1"/>
  <c r="AY77" i="2"/>
  <c r="AY83" i="2" s="1"/>
  <c r="AY98" i="2" s="1"/>
  <c r="AK77" i="2"/>
  <c r="AK83" i="2" s="1"/>
  <c r="AK98" i="2" s="1"/>
  <c r="Q77" i="2"/>
  <c r="Q83" i="2" s="1"/>
  <c r="Q98" i="2" s="1"/>
  <c r="Q105" i="2" s="1"/>
  <c r="Q112" i="2" s="1"/>
  <c r="Q200" i="2" s="1"/>
  <c r="O77" i="2"/>
  <c r="O83" i="2" s="1"/>
  <c r="O98" i="2" s="1"/>
  <c r="AO77" i="2"/>
  <c r="AO83" i="2" s="1"/>
  <c r="AO98" i="2" s="1"/>
  <c r="AL77" i="2"/>
  <c r="AL83" i="2" s="1"/>
  <c r="AL98" i="2" s="1"/>
  <c r="AL106" i="2" s="1"/>
  <c r="AL113" i="2" s="1"/>
  <c r="AL201" i="2" s="1"/>
  <c r="R77" i="2"/>
  <c r="R83" i="2" s="1"/>
  <c r="R98" i="2" s="1"/>
  <c r="AA77" i="2"/>
  <c r="AA83" i="2" s="1"/>
  <c r="AA98" i="2" s="1"/>
  <c r="AA106" i="2" s="1"/>
  <c r="AA113" i="2" s="1"/>
  <c r="AA201" i="2" s="1"/>
  <c r="AI77" i="2"/>
  <c r="AI83" i="2" s="1"/>
  <c r="AI98" i="2" s="1"/>
  <c r="AI105" i="2" s="1"/>
  <c r="AI112" i="2" s="1"/>
  <c r="AI200" i="2" s="1"/>
  <c r="AR77" i="2"/>
  <c r="AR83" i="2" s="1"/>
  <c r="AR98" i="2" s="1"/>
  <c r="AS77" i="2"/>
  <c r="AS83" i="2" s="1"/>
  <c r="AS98" i="2" s="1"/>
  <c r="BQ70" i="2"/>
  <c r="BP71" i="2"/>
  <c r="BP72" i="2" s="1"/>
  <c r="AZ77" i="2" s="1"/>
  <c r="AZ83" i="2" s="1"/>
  <c r="AZ98" i="2" s="1"/>
  <c r="AN106" i="2"/>
  <c r="AN113" i="2" s="1"/>
  <c r="AN201" i="2" s="1"/>
  <c r="AN105" i="2"/>
  <c r="AN112" i="2" s="1"/>
  <c r="AN200" i="2" s="1"/>
  <c r="AN110" i="2"/>
  <c r="W110" i="2"/>
  <c r="W105" i="2"/>
  <c r="W112" i="2" s="1"/>
  <c r="W200" i="2" s="1"/>
  <c r="W106" i="2"/>
  <c r="W113" i="2" s="1"/>
  <c r="W201" i="2" s="1"/>
  <c r="P110" i="2"/>
  <c r="P105" i="2"/>
  <c r="P112" i="2" s="1"/>
  <c r="P200" i="2" s="1"/>
  <c r="P106" i="2"/>
  <c r="P113" i="2" s="1"/>
  <c r="P201" i="2" s="1"/>
  <c r="AW106" i="2"/>
  <c r="AW113" i="2" s="1"/>
  <c r="AW201" i="2" s="1"/>
  <c r="AW105" i="2"/>
  <c r="AW112" i="2" s="1"/>
  <c r="AW200" i="2" s="1"/>
  <c r="AW110" i="2"/>
  <c r="AF110" i="2"/>
  <c r="AF106" i="2"/>
  <c r="AF113" i="2" s="1"/>
  <c r="AF201" i="2" s="1"/>
  <c r="AF105" i="2"/>
  <c r="AF112" i="2" s="1"/>
  <c r="AF200" i="2" s="1"/>
  <c r="AT105" i="2"/>
  <c r="AT112" i="2" s="1"/>
  <c r="AT200" i="2" s="1"/>
  <c r="AT110" i="2"/>
  <c r="AT106" i="2"/>
  <c r="AT113" i="2" s="1"/>
  <c r="AT201" i="2" s="1"/>
  <c r="AD110" i="2"/>
  <c r="AD106" i="2"/>
  <c r="AD113" i="2" s="1"/>
  <c r="AD201" i="2" s="1"/>
  <c r="AD105" i="2"/>
  <c r="AD112" i="2" s="1"/>
  <c r="AD200" i="2" s="1"/>
  <c r="AM110" i="2"/>
  <c r="AM105" i="2"/>
  <c r="AM112" i="2" s="1"/>
  <c r="AM200" i="2" s="1"/>
  <c r="AM106" i="2"/>
  <c r="AM113" i="2" s="1"/>
  <c r="AM201" i="2" s="1"/>
  <c r="AU110" i="2"/>
  <c r="AU105" i="2"/>
  <c r="AU112" i="2" s="1"/>
  <c r="AU200" i="2" s="1"/>
  <c r="AU106" i="2"/>
  <c r="AU113" i="2" s="1"/>
  <c r="AU201" i="2" s="1"/>
  <c r="Y110" i="2"/>
  <c r="Y105" i="2"/>
  <c r="Y112" i="2" s="1"/>
  <c r="Y200" i="2" s="1"/>
  <c r="Y106" i="2"/>
  <c r="Y113" i="2" s="1"/>
  <c r="Y201" i="2" s="1"/>
  <c r="AV110" i="2"/>
  <c r="AV106" i="2"/>
  <c r="AV113" i="2" s="1"/>
  <c r="AV201" i="2" s="1"/>
  <c r="AV105" i="2"/>
  <c r="AV112" i="2" s="1"/>
  <c r="AV200" i="2" s="1"/>
  <c r="U110" i="2"/>
  <c r="U106" i="2"/>
  <c r="U113" i="2" s="1"/>
  <c r="U201" i="2" s="1"/>
  <c r="U105" i="2"/>
  <c r="U112" i="2" s="1"/>
  <c r="U200" i="2" s="1"/>
  <c r="AJ110" i="2"/>
  <c r="AJ106" i="2"/>
  <c r="AJ113" i="2" s="1"/>
  <c r="AJ201" i="2" s="1"/>
  <c r="AJ105" i="2"/>
  <c r="AJ112" i="2" s="1"/>
  <c r="AJ200" i="2" s="1"/>
  <c r="E75" i="5"/>
  <c r="G75" i="5" s="1"/>
  <c r="D76" i="5"/>
  <c r="I75" i="5"/>
  <c r="H75" i="5"/>
  <c r="J75" i="5"/>
  <c r="K75" i="5"/>
  <c r="L75" i="5"/>
  <c r="M75" i="5"/>
  <c r="N75" i="5"/>
  <c r="O75" i="5"/>
  <c r="P75" i="5"/>
  <c r="Q75" i="5"/>
  <c r="R75" i="5"/>
  <c r="S75" i="5"/>
  <c r="T75" i="5"/>
  <c r="U75" i="5"/>
  <c r="V75" i="5"/>
  <c r="W75" i="5"/>
  <c r="X75" i="5"/>
  <c r="Y75" i="5"/>
  <c r="Z75" i="5"/>
  <c r="AA75" i="5"/>
  <c r="AB75" i="5"/>
  <c r="AC75" i="5"/>
  <c r="AD75" i="5"/>
  <c r="AE75" i="5"/>
  <c r="AF75" i="5"/>
  <c r="AG75" i="5"/>
  <c r="AH75" i="5"/>
  <c r="AI75" i="5"/>
  <c r="AJ75" i="5"/>
  <c r="AK75" i="5"/>
  <c r="AL75" i="5"/>
  <c r="AM75" i="5"/>
  <c r="AN75" i="5"/>
  <c r="AO75" i="5"/>
  <c r="AP75" i="5"/>
  <c r="AQ75" i="5"/>
  <c r="AR75" i="5"/>
  <c r="AS75" i="5"/>
  <c r="AT75" i="5"/>
  <c r="AU75" i="5"/>
  <c r="AV75" i="5"/>
  <c r="AW75" i="5"/>
  <c r="AX75" i="5"/>
  <c r="AY75" i="5"/>
  <c r="AZ75" i="5"/>
  <c r="BA75" i="5"/>
  <c r="BB75" i="5"/>
  <c r="BC75" i="5"/>
  <c r="BD75" i="5"/>
  <c r="BE75" i="5"/>
  <c r="BF75" i="5"/>
  <c r="BG75" i="5"/>
  <c r="BH75" i="5"/>
  <c r="BI75" i="5"/>
  <c r="BJ75" i="5"/>
  <c r="BK75" i="5"/>
  <c r="BL75" i="5"/>
  <c r="BM75" i="5"/>
  <c r="BN75" i="5"/>
  <c r="G74" i="5"/>
  <c r="BO75" i="5"/>
  <c r="BP73" i="5"/>
  <c r="BP72" i="5"/>
  <c r="BP74" i="5"/>
  <c r="BP70" i="5"/>
  <c r="BP71" i="5"/>
  <c r="BP75" i="5"/>
  <c r="BP69" i="5"/>
  <c r="BP68" i="5"/>
  <c r="BP67" i="5"/>
  <c r="BP66" i="5"/>
  <c r="BP65" i="5"/>
  <c r="BP64" i="5"/>
  <c r="BP63" i="5"/>
  <c r="BP55" i="5"/>
  <c r="BP58" i="5"/>
  <c r="BP54" i="5"/>
  <c r="BP53" i="5"/>
  <c r="BP52" i="5"/>
  <c r="BP51" i="5"/>
  <c r="BP50" i="5"/>
  <c r="BP49" i="5"/>
  <c r="BP48" i="5"/>
  <c r="BP47" i="5"/>
  <c r="BP59" i="5"/>
  <c r="BP60" i="5"/>
  <c r="BP57" i="5"/>
  <c r="BP61" i="5"/>
  <c r="BP62" i="5"/>
  <c r="BP56" i="5"/>
  <c r="BP43" i="5"/>
  <c r="BP42" i="5"/>
  <c r="BP41" i="5"/>
  <c r="BP40" i="5"/>
  <c r="BP39" i="5"/>
  <c r="BP38" i="5"/>
  <c r="BP37" i="5"/>
  <c r="BP44" i="5"/>
  <c r="BP46" i="5"/>
  <c r="BP36" i="5"/>
  <c r="BP35" i="5"/>
  <c r="BP34" i="5"/>
  <c r="BP33" i="5"/>
  <c r="BP32" i="5"/>
  <c r="BP31" i="5"/>
  <c r="BP30" i="5"/>
  <c r="BP26" i="5"/>
  <c r="BP23" i="5"/>
  <c r="BP22" i="5"/>
  <c r="BP21" i="5"/>
  <c r="BP20" i="5"/>
  <c r="BP19" i="5"/>
  <c r="BP18" i="5"/>
  <c r="BP17" i="5"/>
  <c r="BP29" i="5"/>
  <c r="BP25" i="5"/>
  <c r="BP28" i="5"/>
  <c r="BP24" i="5"/>
  <c r="BP27" i="5"/>
  <c r="BP45" i="5"/>
  <c r="BP16" i="5"/>
  <c r="BP15" i="5"/>
  <c r="BP14" i="5"/>
  <c r="BQ13" i="5"/>
  <c r="BG74" i="5"/>
  <c r="AY74" i="5"/>
  <c r="AQ74" i="5"/>
  <c r="AI74" i="5"/>
  <c r="AA74" i="5"/>
  <c r="S74" i="5"/>
  <c r="K74" i="5"/>
  <c r="BF74" i="5"/>
  <c r="AX74" i="5"/>
  <c r="AP74" i="5"/>
  <c r="AH74" i="5"/>
  <c r="Z74" i="5"/>
  <c r="R74" i="5"/>
  <c r="J74" i="5"/>
  <c r="BM74" i="5"/>
  <c r="BE74" i="5"/>
  <c r="AW74" i="5"/>
  <c r="AO74" i="5"/>
  <c r="AG74" i="5"/>
  <c r="Y74" i="5"/>
  <c r="Q74" i="5"/>
  <c r="I74" i="5"/>
  <c r="BL74" i="5"/>
  <c r="BD74" i="5"/>
  <c r="AV74" i="5"/>
  <c r="AN74" i="5"/>
  <c r="AF74" i="5"/>
  <c r="X74" i="5"/>
  <c r="P74" i="5"/>
  <c r="H74" i="5"/>
  <c r="AD198" i="2" l="1"/>
  <c r="AD209" i="2" s="1"/>
  <c r="AD128" i="2"/>
  <c r="AN198" i="2"/>
  <c r="AN209" i="2" s="1"/>
  <c r="AN128" i="2"/>
  <c r="AU198" i="2"/>
  <c r="AU209" i="2" s="1"/>
  <c r="AU128" i="2"/>
  <c r="AT198" i="2"/>
  <c r="AT128" i="2"/>
  <c r="U198" i="2"/>
  <c r="U209" i="2" s="1"/>
  <c r="U128" i="2"/>
  <c r="AV198" i="2"/>
  <c r="AV209" i="2" s="1"/>
  <c r="AV128" i="2"/>
  <c r="P198" i="2"/>
  <c r="P209" i="2" s="1"/>
  <c r="P128" i="2"/>
  <c r="AM198" i="2"/>
  <c r="AM209" i="2" s="1"/>
  <c r="AM128" i="2"/>
  <c r="AJ198" i="2"/>
  <c r="AJ209" i="2" s="1"/>
  <c r="AJ128" i="2"/>
  <c r="AF198" i="2"/>
  <c r="AF209" i="2" s="1"/>
  <c r="AF128" i="2"/>
  <c r="Y198" i="2"/>
  <c r="Y209" i="2" s="1"/>
  <c r="Y128" i="2"/>
  <c r="AW198" i="2"/>
  <c r="AW209" i="2" s="1"/>
  <c r="AW128" i="2"/>
  <c r="W198" i="2"/>
  <c r="W209" i="2" s="1"/>
  <c r="W128" i="2"/>
  <c r="AE105" i="2"/>
  <c r="AE112" i="2" s="1"/>
  <c r="AE200" i="2" s="1"/>
  <c r="AE106" i="2"/>
  <c r="AE113" i="2" s="1"/>
  <c r="AE201" i="2" s="1"/>
  <c r="AE110" i="2"/>
  <c r="N105" i="2"/>
  <c r="N112" i="2" s="1"/>
  <c r="N200" i="2" s="1"/>
  <c r="N110" i="2"/>
  <c r="N106" i="2"/>
  <c r="N113" i="2" s="1"/>
  <c r="N201" i="2" s="1"/>
  <c r="AS105" i="2"/>
  <c r="AS112" i="2" s="1"/>
  <c r="AS200" i="2" s="1"/>
  <c r="AS110" i="2"/>
  <c r="AS106" i="2"/>
  <c r="AS113" i="2" s="1"/>
  <c r="AS201" i="2" s="1"/>
  <c r="AQ106" i="2"/>
  <c r="AQ113" i="2" s="1"/>
  <c r="AQ201" i="2" s="1"/>
  <c r="AQ105" i="2"/>
  <c r="AQ112" i="2" s="1"/>
  <c r="AQ200" i="2" s="1"/>
  <c r="AQ110" i="2"/>
  <c r="AY110" i="2"/>
  <c r="AY105" i="2"/>
  <c r="AY112" i="2" s="1"/>
  <c r="AY200" i="2" s="1"/>
  <c r="AA110" i="2"/>
  <c r="AK105" i="2"/>
  <c r="AK112" i="2" s="1"/>
  <c r="AK200" i="2" s="1"/>
  <c r="AK110" i="2"/>
  <c r="AK128" i="2" s="1"/>
  <c r="AK106" i="2"/>
  <c r="AK113" i="2" s="1"/>
  <c r="AK201" i="2" s="1"/>
  <c r="AC105" i="2"/>
  <c r="AC112" i="2" s="1"/>
  <c r="AC200" i="2" s="1"/>
  <c r="AC110" i="2"/>
  <c r="AC106" i="2"/>
  <c r="AC113" i="2" s="1"/>
  <c r="AC201" i="2" s="1"/>
  <c r="AZ106" i="2"/>
  <c r="AZ113" i="2" s="1"/>
  <c r="AZ201" i="2" s="1"/>
  <c r="AZ110" i="2"/>
  <c r="AZ105" i="2"/>
  <c r="AZ112" i="2" s="1"/>
  <c r="AZ200" i="2" s="1"/>
  <c r="AH110" i="2"/>
  <c r="AH105" i="2"/>
  <c r="AH112" i="2" s="1"/>
  <c r="AH200" i="2" s="1"/>
  <c r="AH106" i="2"/>
  <c r="AH113" i="2" s="1"/>
  <c r="AH201" i="2" s="1"/>
  <c r="AR110" i="2"/>
  <c r="AR106" i="2"/>
  <c r="AR113" i="2" s="1"/>
  <c r="AR201" i="2" s="1"/>
  <c r="AR105" i="2"/>
  <c r="AR112" i="2" s="1"/>
  <c r="AR200" i="2" s="1"/>
  <c r="AO110" i="2"/>
  <c r="AO105" i="2"/>
  <c r="AO112" i="2" s="1"/>
  <c r="AO200" i="2" s="1"/>
  <c r="AO106" i="2"/>
  <c r="AO113" i="2" s="1"/>
  <c r="AO201" i="2" s="1"/>
  <c r="AX106" i="2"/>
  <c r="AX113" i="2" s="1"/>
  <c r="AX201" i="2" s="1"/>
  <c r="AX105" i="2"/>
  <c r="AX112" i="2" s="1"/>
  <c r="AX200" i="2" s="1"/>
  <c r="AX110" i="2"/>
  <c r="R105" i="2"/>
  <c r="R112" i="2" s="1"/>
  <c r="R200" i="2" s="1"/>
  <c r="R110" i="2"/>
  <c r="R128" i="2" s="1"/>
  <c r="R106" i="2"/>
  <c r="R113" i="2" s="1"/>
  <c r="R201" i="2" s="1"/>
  <c r="O110" i="2"/>
  <c r="O105" i="2"/>
  <c r="O112" i="2" s="1"/>
  <c r="O200" i="2" s="1"/>
  <c r="O106" i="2"/>
  <c r="O113" i="2" s="1"/>
  <c r="O201" i="2" s="1"/>
  <c r="X110" i="2"/>
  <c r="X105" i="2"/>
  <c r="X112" i="2" s="1"/>
  <c r="X200" i="2" s="1"/>
  <c r="X106" i="2"/>
  <c r="X113" i="2" s="1"/>
  <c r="X201" i="2" s="1"/>
  <c r="AB105" i="2"/>
  <c r="AB112" i="2" s="1"/>
  <c r="AB200" i="2" s="1"/>
  <c r="AB106" i="2"/>
  <c r="AB113" i="2" s="1"/>
  <c r="AB201" i="2" s="1"/>
  <c r="AB110" i="2"/>
  <c r="T105" i="2"/>
  <c r="T112" i="2" s="1"/>
  <c r="T200" i="2" s="1"/>
  <c r="T110" i="2"/>
  <c r="T106" i="2"/>
  <c r="T113" i="2" s="1"/>
  <c r="T201" i="2" s="1"/>
  <c r="Z110" i="2"/>
  <c r="Z105" i="2"/>
  <c r="Z112" i="2" s="1"/>
  <c r="Z200" i="2" s="1"/>
  <c r="Z106" i="2"/>
  <c r="Z113" i="2" s="1"/>
  <c r="Z201" i="2" s="1"/>
  <c r="AP105" i="2"/>
  <c r="AP112" i="2" s="1"/>
  <c r="AP200" i="2" s="1"/>
  <c r="AP110" i="2"/>
  <c r="AP106" i="2"/>
  <c r="AP113" i="2" s="1"/>
  <c r="AP201" i="2" s="1"/>
  <c r="AG105" i="2"/>
  <c r="AG112" i="2" s="1"/>
  <c r="AG200" i="2" s="1"/>
  <c r="AG106" i="2"/>
  <c r="AG113" i="2" s="1"/>
  <c r="AG201" i="2" s="1"/>
  <c r="AG110" i="2"/>
  <c r="Q106" i="2"/>
  <c r="Q113" i="2" s="1"/>
  <c r="Q201" i="2" s="1"/>
  <c r="S110" i="2"/>
  <c r="Q110" i="2"/>
  <c r="AI106" i="2"/>
  <c r="AI113" i="2" s="1"/>
  <c r="AI201" i="2" s="1"/>
  <c r="AL110" i="2"/>
  <c r="V106" i="2"/>
  <c r="V113" i="2" s="1"/>
  <c r="V201" i="2" s="1"/>
  <c r="AA105" i="2"/>
  <c r="AA112" i="2" s="1"/>
  <c r="AA200" i="2" s="1"/>
  <c r="AI110" i="2"/>
  <c r="S106" i="2"/>
  <c r="S113" i="2" s="1"/>
  <c r="S201" i="2" s="1"/>
  <c r="AY106" i="2"/>
  <c r="AY113" i="2" s="1"/>
  <c r="AY201" i="2" s="1"/>
  <c r="AL105" i="2"/>
  <c r="AL112" i="2" s="1"/>
  <c r="AL200" i="2" s="1"/>
  <c r="BQ71" i="2"/>
  <c r="BQ72" i="2" s="1"/>
  <c r="BR70" i="2"/>
  <c r="V110" i="2"/>
  <c r="AN115" i="2"/>
  <c r="AM115" i="2"/>
  <c r="W115" i="2"/>
  <c r="AV115" i="2"/>
  <c r="AT115" i="2"/>
  <c r="AW115" i="2"/>
  <c r="AU115" i="2"/>
  <c r="AD115" i="2"/>
  <c r="AJ115" i="2"/>
  <c r="P115" i="2"/>
  <c r="U115" i="2"/>
  <c r="Y115" i="2"/>
  <c r="AF115" i="2"/>
  <c r="BQ76" i="5"/>
  <c r="BQ75" i="5"/>
  <c r="BQ74" i="5"/>
  <c r="BQ72" i="5"/>
  <c r="BQ70" i="5"/>
  <c r="BQ71" i="5"/>
  <c r="BQ69" i="5"/>
  <c r="BQ68" i="5"/>
  <c r="BQ67" i="5"/>
  <c r="BQ66" i="5"/>
  <c r="BQ65" i="5"/>
  <c r="BQ64" i="5"/>
  <c r="BQ63" i="5"/>
  <c r="BQ73" i="5"/>
  <c r="BQ62" i="5"/>
  <c r="BQ61" i="5"/>
  <c r="BQ60" i="5"/>
  <c r="BQ59" i="5"/>
  <c r="BQ58" i="5"/>
  <c r="BQ54" i="5"/>
  <c r="BQ53" i="5"/>
  <c r="BQ52" i="5"/>
  <c r="BQ51" i="5"/>
  <c r="BQ50" i="5"/>
  <c r="BQ49" i="5"/>
  <c r="BQ48" i="5"/>
  <c r="BQ47" i="5"/>
  <c r="BQ46" i="5"/>
  <c r="BQ45" i="5"/>
  <c r="BQ57" i="5"/>
  <c r="BQ56" i="5"/>
  <c r="BQ43" i="5"/>
  <c r="BQ42" i="5"/>
  <c r="BQ41" i="5"/>
  <c r="BQ40" i="5"/>
  <c r="BQ39" i="5"/>
  <c r="BQ38" i="5"/>
  <c r="BQ37" i="5"/>
  <c r="BQ44" i="5"/>
  <c r="BQ55" i="5"/>
  <c r="BQ36" i="5"/>
  <c r="BQ35" i="5"/>
  <c r="BQ34" i="5"/>
  <c r="BQ33" i="5"/>
  <c r="BQ32" i="5"/>
  <c r="BQ31" i="5"/>
  <c r="BQ30" i="5"/>
  <c r="BQ26" i="5"/>
  <c r="BQ23" i="5"/>
  <c r="BQ22" i="5"/>
  <c r="BQ21" i="5"/>
  <c r="BQ20" i="5"/>
  <c r="BQ19" i="5"/>
  <c r="BQ18" i="5"/>
  <c r="BQ17" i="5"/>
  <c r="BQ29" i="5"/>
  <c r="BQ25" i="5"/>
  <c r="BQ28" i="5"/>
  <c r="BQ24" i="5"/>
  <c r="BQ27" i="5"/>
  <c r="BQ16" i="5"/>
  <c r="BQ15" i="5"/>
  <c r="BQ14" i="5"/>
  <c r="BR13" i="5"/>
  <c r="E76" i="5"/>
  <c r="BP76" i="5" s="1"/>
  <c r="D77" i="5"/>
  <c r="N76" i="5"/>
  <c r="O76" i="5"/>
  <c r="V76" i="5"/>
  <c r="W76" i="5"/>
  <c r="AD76" i="5"/>
  <c r="AE76" i="5"/>
  <c r="AL76" i="5"/>
  <c r="AM76" i="5"/>
  <c r="AT76" i="5"/>
  <c r="AU76" i="5"/>
  <c r="BB76" i="5"/>
  <c r="BC76" i="5"/>
  <c r="BJ76" i="5"/>
  <c r="BK76" i="5"/>
  <c r="AD203" i="2" l="1"/>
  <c r="BA77" i="2"/>
  <c r="BA83" i="2" s="1"/>
  <c r="BA98" i="2" s="1"/>
  <c r="AW129" i="2"/>
  <c r="AW130" i="2" s="1"/>
  <c r="AK129" i="2"/>
  <c r="AK130" i="2" s="1"/>
  <c r="Q115" i="2"/>
  <c r="AN203" i="2"/>
  <c r="AK115" i="2"/>
  <c r="U203" i="2"/>
  <c r="AJ203" i="2"/>
  <c r="W203" i="2"/>
  <c r="P203" i="2"/>
  <c r="AU203" i="2"/>
  <c r="AV203" i="2"/>
  <c r="AZ115" i="2"/>
  <c r="AW210" i="2"/>
  <c r="AW211" i="2" s="1"/>
  <c r="R198" i="2"/>
  <c r="R203" i="2" s="1"/>
  <c r="R115" i="2"/>
  <c r="AE115" i="2"/>
  <c r="AK198" i="2"/>
  <c r="AK203" i="2" s="1"/>
  <c r="AF203" i="2"/>
  <c r="AQ115" i="2"/>
  <c r="Y203" i="2"/>
  <c r="AM203" i="2"/>
  <c r="AV210" i="2"/>
  <c r="AV211" i="2" s="1"/>
  <c r="AB115" i="2"/>
  <c r="AW203" i="2"/>
  <c r="AT203" i="2"/>
  <c r="AT209" i="2"/>
  <c r="AV129" i="2"/>
  <c r="AV130" i="2" s="1"/>
  <c r="AN210" i="2"/>
  <c r="AN211" i="2" s="1"/>
  <c r="V198" i="2"/>
  <c r="V128" i="2"/>
  <c r="V129" i="2" s="1"/>
  <c r="V130" i="2" s="1"/>
  <c r="T198" i="2"/>
  <c r="T209" i="2" s="1"/>
  <c r="T128" i="2"/>
  <c r="U129" i="2" s="1"/>
  <c r="U130" i="2" s="1"/>
  <c r="AY198" i="2"/>
  <c r="AY128" i="2"/>
  <c r="N198" i="2"/>
  <c r="N128" i="2"/>
  <c r="N129" i="2" s="1"/>
  <c r="N130" i="2" s="1"/>
  <c r="X198" i="2"/>
  <c r="X209" i="2" s="1"/>
  <c r="X210" i="2" s="1"/>
  <c r="X211" i="2" s="1"/>
  <c r="X128" i="2"/>
  <c r="X129" i="2" s="1"/>
  <c r="X130" i="2" s="1"/>
  <c r="AL198" i="2"/>
  <c r="AL128" i="2"/>
  <c r="AL129" i="2" s="1"/>
  <c r="AL130" i="2" s="1"/>
  <c r="AH198" i="2"/>
  <c r="AH128" i="2"/>
  <c r="AQ198" i="2"/>
  <c r="AQ128" i="2"/>
  <c r="AU129" i="2"/>
  <c r="AU130" i="2" s="1"/>
  <c r="AY115" i="2"/>
  <c r="AP198" i="2"/>
  <c r="AP128" i="2"/>
  <c r="AB198" i="2"/>
  <c r="AB128" i="2"/>
  <c r="O198" i="2"/>
  <c r="O209" i="2" s="1"/>
  <c r="O128" i="2"/>
  <c r="AE198" i="2"/>
  <c r="AE128" i="2"/>
  <c r="AE129" i="2" s="1"/>
  <c r="AE130" i="2" s="1"/>
  <c r="Q198" i="2"/>
  <c r="Q209" i="2" s="1"/>
  <c r="Q210" i="2" s="1"/>
  <c r="Q211" i="2" s="1"/>
  <c r="Q128" i="2"/>
  <c r="Q129" i="2" s="1"/>
  <c r="Q130" i="2" s="1"/>
  <c r="AO198" i="2"/>
  <c r="AO209" i="2" s="1"/>
  <c r="AO210" i="2" s="1"/>
  <c r="AO211" i="2" s="1"/>
  <c r="AO128" i="2"/>
  <c r="AO129" i="2" s="1"/>
  <c r="AO130" i="2" s="1"/>
  <c r="AZ198" i="2"/>
  <c r="AZ128" i="2"/>
  <c r="AN129" i="2"/>
  <c r="AN130" i="2" s="1"/>
  <c r="S198" i="2"/>
  <c r="S128" i="2"/>
  <c r="S129" i="2" s="1"/>
  <c r="S130" i="2" s="1"/>
  <c r="AL115" i="2"/>
  <c r="N115" i="2"/>
  <c r="AS198" i="2"/>
  <c r="AS209" i="2" s="1"/>
  <c r="AS128" i="2"/>
  <c r="AI198" i="2"/>
  <c r="AI209" i="2" s="1"/>
  <c r="AJ210" i="2" s="1"/>
  <c r="AJ211" i="2" s="1"/>
  <c r="AI128" i="2"/>
  <c r="AG198" i="2"/>
  <c r="AG209" i="2" s="1"/>
  <c r="AG210" i="2" s="1"/>
  <c r="AG211" i="2" s="1"/>
  <c r="AG128" i="2"/>
  <c r="AG129" i="2" s="1"/>
  <c r="AG130" i="2" s="1"/>
  <c r="Z115" i="2"/>
  <c r="Z128" i="2"/>
  <c r="Z129" i="2" s="1"/>
  <c r="Z130" i="2" s="1"/>
  <c r="AX198" i="2"/>
  <c r="AX209" i="2" s="1"/>
  <c r="AX128" i="2"/>
  <c r="AX129" i="2" s="1"/>
  <c r="AX130" i="2" s="1"/>
  <c r="AR198" i="2"/>
  <c r="AR128" i="2"/>
  <c r="AC198" i="2"/>
  <c r="AC128" i="2"/>
  <c r="AA198" i="2"/>
  <c r="AA128" i="2"/>
  <c r="S115" i="2"/>
  <c r="AX115" i="2"/>
  <c r="X115" i="2"/>
  <c r="AS115" i="2"/>
  <c r="AC115" i="2"/>
  <c r="AR115" i="2"/>
  <c r="AI115" i="2"/>
  <c r="Z198" i="2"/>
  <c r="AA115" i="2"/>
  <c r="AP115" i="2"/>
  <c r="AO115" i="2"/>
  <c r="BS70" i="2"/>
  <c r="BR71" i="2"/>
  <c r="BR72" i="2" s="1"/>
  <c r="T115" i="2"/>
  <c r="O115" i="2"/>
  <c r="V115" i="2"/>
  <c r="AG115" i="2"/>
  <c r="AH115" i="2"/>
  <c r="G76" i="5"/>
  <c r="BA76" i="5"/>
  <c r="U76" i="5"/>
  <c r="BH76" i="5"/>
  <c r="AZ76" i="5"/>
  <c r="AR76" i="5"/>
  <c r="AJ76" i="5"/>
  <c r="AB76" i="5"/>
  <c r="T76" i="5"/>
  <c r="L76" i="5"/>
  <c r="BR77" i="5"/>
  <c r="BR76" i="5"/>
  <c r="BR75" i="5"/>
  <c r="BR74" i="5"/>
  <c r="BR73" i="5"/>
  <c r="BR70" i="5"/>
  <c r="BR71" i="5"/>
  <c r="BR69" i="5"/>
  <c r="BR66" i="5"/>
  <c r="BR63" i="5"/>
  <c r="BR67" i="5"/>
  <c r="BR65" i="5"/>
  <c r="BR62" i="5"/>
  <c r="BR61" i="5"/>
  <c r="BR60" i="5"/>
  <c r="BR59" i="5"/>
  <c r="BR58" i="5"/>
  <c r="BR57" i="5"/>
  <c r="BR72" i="5"/>
  <c r="BR68" i="5"/>
  <c r="BR54" i="5"/>
  <c r="BR53" i="5"/>
  <c r="BR52" i="5"/>
  <c r="BR51" i="5"/>
  <c r="BR50" i="5"/>
  <c r="BR49" i="5"/>
  <c r="BR48" i="5"/>
  <c r="BR47" i="5"/>
  <c r="BR46" i="5"/>
  <c r="BR45" i="5"/>
  <c r="BR44" i="5"/>
  <c r="BR64" i="5"/>
  <c r="BR56" i="5"/>
  <c r="BR55" i="5"/>
  <c r="BR42" i="5"/>
  <c r="BR43" i="5"/>
  <c r="BR39" i="5"/>
  <c r="BR37" i="5"/>
  <c r="BR36" i="5"/>
  <c r="BR35" i="5"/>
  <c r="BR34" i="5"/>
  <c r="BR33" i="5"/>
  <c r="BR32" i="5"/>
  <c r="BR31" i="5"/>
  <c r="BR30" i="5"/>
  <c r="BR29" i="5"/>
  <c r="BR40" i="5"/>
  <c r="BR38" i="5"/>
  <c r="BR41" i="5"/>
  <c r="BR25" i="5"/>
  <c r="BR28" i="5"/>
  <c r="BR24" i="5"/>
  <c r="BR27" i="5"/>
  <c r="BR26" i="5"/>
  <c r="BR23" i="5"/>
  <c r="BR22" i="5"/>
  <c r="BR21" i="5"/>
  <c r="BR20" i="5"/>
  <c r="BR19" i="5"/>
  <c r="BR18" i="5"/>
  <c r="BR17" i="5"/>
  <c r="BS13" i="5"/>
  <c r="BR16" i="5"/>
  <c r="BR15" i="5"/>
  <c r="BR14" i="5"/>
  <c r="AS76" i="5"/>
  <c r="M76" i="5"/>
  <c r="BO76" i="5"/>
  <c r="BG76" i="5"/>
  <c r="AY76" i="5"/>
  <c r="AQ76" i="5"/>
  <c r="AI76" i="5"/>
  <c r="AA76" i="5"/>
  <c r="S76" i="5"/>
  <c r="K76" i="5"/>
  <c r="BN76" i="5"/>
  <c r="Z76" i="5"/>
  <c r="D78" i="5"/>
  <c r="E77" i="5"/>
  <c r="BQ77" i="5" s="1"/>
  <c r="O77" i="5"/>
  <c r="W77" i="5"/>
  <c r="AE77" i="5"/>
  <c r="AM77" i="5"/>
  <c r="AU77" i="5"/>
  <c r="BC77" i="5"/>
  <c r="BK77" i="5"/>
  <c r="BI76" i="5"/>
  <c r="AC76" i="5"/>
  <c r="AX76" i="5"/>
  <c r="R76" i="5"/>
  <c r="BM76" i="5"/>
  <c r="BE76" i="5"/>
  <c r="AW76" i="5"/>
  <c r="AO76" i="5"/>
  <c r="AG76" i="5"/>
  <c r="Y76" i="5"/>
  <c r="Q76" i="5"/>
  <c r="I76" i="5"/>
  <c r="AK76" i="5"/>
  <c r="BF76" i="5"/>
  <c r="AP76" i="5"/>
  <c r="AH76" i="5"/>
  <c r="J76" i="5"/>
  <c r="BL76" i="5"/>
  <c r="BD76" i="5"/>
  <c r="AV76" i="5"/>
  <c r="AN76" i="5"/>
  <c r="AF76" i="5"/>
  <c r="X76" i="5"/>
  <c r="P76" i="5"/>
  <c r="H76" i="5"/>
  <c r="BA106" i="2" l="1"/>
  <c r="BA113" i="2" s="1"/>
  <c r="BA201" i="2" s="1"/>
  <c r="BA105" i="2"/>
  <c r="BA112" i="2" s="1"/>
  <c r="BA200" i="2" s="1"/>
  <c r="BA110" i="2"/>
  <c r="BB77" i="2"/>
  <c r="BB83" i="2" s="1"/>
  <c r="BB98" i="2" s="1"/>
  <c r="N120" i="2"/>
  <c r="N123" i="2" s="1"/>
  <c r="AA129" i="2"/>
  <c r="AA130" i="2" s="1"/>
  <c r="R129" i="2"/>
  <c r="R130" i="2" s="1"/>
  <c r="R209" i="2"/>
  <c r="R210" i="2" s="1"/>
  <c r="R211" i="2" s="1"/>
  <c r="AK209" i="2"/>
  <c r="AK210" i="2" s="1"/>
  <c r="AK211" i="2" s="1"/>
  <c r="W129" i="2"/>
  <c r="W130" i="2" s="1"/>
  <c r="O129" i="2"/>
  <c r="O130" i="2" s="1"/>
  <c r="X203" i="2"/>
  <c r="T203" i="2"/>
  <c r="Q203" i="2"/>
  <c r="AC129" i="2"/>
  <c r="AC130" i="2" s="1"/>
  <c r="AF129" i="2"/>
  <c r="AF130" i="2" s="1"/>
  <c r="AX203" i="2"/>
  <c r="AI203" i="2"/>
  <c r="AZ129" i="2"/>
  <c r="AZ130" i="2" s="1"/>
  <c r="Y129" i="2"/>
  <c r="Y130" i="2" s="1"/>
  <c r="O203" i="2"/>
  <c r="AI129" i="2"/>
  <c r="AI130" i="2" s="1"/>
  <c r="AS129" i="2"/>
  <c r="AS130" i="2" s="1"/>
  <c r="AE203" i="2"/>
  <c r="AE209" i="2"/>
  <c r="AH203" i="2"/>
  <c r="AH209" i="2"/>
  <c r="AY203" i="2"/>
  <c r="AY209" i="2"/>
  <c r="AY210" i="2" s="1"/>
  <c r="AY211" i="2" s="1"/>
  <c r="AC203" i="2"/>
  <c r="AC209" i="2"/>
  <c r="P129" i="2"/>
  <c r="P130" i="2" s="1"/>
  <c r="AZ203" i="2"/>
  <c r="AZ209" i="2"/>
  <c r="AL203" i="2"/>
  <c r="AL209" i="2"/>
  <c r="AT210" i="2"/>
  <c r="AT211" i="2" s="1"/>
  <c r="Z203" i="2"/>
  <c r="Z209" i="2"/>
  <c r="AR203" i="2"/>
  <c r="AR209" i="2"/>
  <c r="AS210" i="2" s="1"/>
  <c r="AS211" i="2" s="1"/>
  <c r="AQ129" i="2"/>
  <c r="AQ130" i="2" s="1"/>
  <c r="AD129" i="2"/>
  <c r="AD130" i="2" s="1"/>
  <c r="AB203" i="2"/>
  <c r="AB209" i="2"/>
  <c r="AQ203" i="2"/>
  <c r="AQ209" i="2"/>
  <c r="V203" i="2"/>
  <c r="V209" i="2"/>
  <c r="AS203" i="2"/>
  <c r="AX210" i="2"/>
  <c r="AX211" i="2" s="1"/>
  <c r="AU210" i="2"/>
  <c r="AU211" i="2" s="1"/>
  <c r="AJ129" i="2"/>
  <c r="AJ130" i="2" s="1"/>
  <c r="S203" i="2"/>
  <c r="S209" i="2"/>
  <c r="T210" i="2" s="1"/>
  <c r="T211" i="2" s="1"/>
  <c r="AP203" i="2"/>
  <c r="AP209" i="2"/>
  <c r="N203" i="2"/>
  <c r="N209" i="2"/>
  <c r="N210" i="2" s="1"/>
  <c r="N211" i="2" s="1"/>
  <c r="U210" i="2"/>
  <c r="U211" i="2" s="1"/>
  <c r="P210" i="2"/>
  <c r="P211" i="2" s="1"/>
  <c r="AO203" i="2"/>
  <c r="AG203" i="2"/>
  <c r="AA203" i="2"/>
  <c r="AA209" i="2"/>
  <c r="Y210" i="2"/>
  <c r="Y211" i="2" s="1"/>
  <c r="AB129" i="2"/>
  <c r="AB130" i="2" s="1"/>
  <c r="AT129" i="2"/>
  <c r="AT130" i="2" s="1"/>
  <c r="T129" i="2"/>
  <c r="T130" i="2" s="1"/>
  <c r="AP129" i="2"/>
  <c r="AP130" i="2" s="1"/>
  <c r="AY129" i="2"/>
  <c r="AY130" i="2" s="1"/>
  <c r="AR129" i="2"/>
  <c r="AR130" i="2" s="1"/>
  <c r="AH129" i="2"/>
  <c r="AH130" i="2" s="1"/>
  <c r="AM129" i="2"/>
  <c r="AM130" i="2" s="1"/>
  <c r="BT70" i="2"/>
  <c r="BS71" i="2"/>
  <c r="BS72" i="2" s="1"/>
  <c r="BL77" i="5"/>
  <c r="BD77" i="5"/>
  <c r="AV77" i="5"/>
  <c r="AN77" i="5"/>
  <c r="AF77" i="5"/>
  <c r="X77" i="5"/>
  <c r="P77" i="5"/>
  <c r="I77" i="5"/>
  <c r="BJ77" i="5"/>
  <c r="BB77" i="5"/>
  <c r="AT77" i="5"/>
  <c r="AL77" i="5"/>
  <c r="AD77" i="5"/>
  <c r="V77" i="5"/>
  <c r="N77" i="5"/>
  <c r="G77" i="5"/>
  <c r="BA77" i="5"/>
  <c r="AC77" i="5"/>
  <c r="U77" i="5"/>
  <c r="M77" i="5"/>
  <c r="D79" i="5"/>
  <c r="E78" i="5"/>
  <c r="H78" i="5" s="1"/>
  <c r="I78" i="5"/>
  <c r="O78" i="5"/>
  <c r="P78" i="5"/>
  <c r="W78" i="5"/>
  <c r="X78" i="5"/>
  <c r="AE78" i="5"/>
  <c r="AF78" i="5"/>
  <c r="AI78" i="5"/>
  <c r="AM78" i="5"/>
  <c r="AN78" i="5"/>
  <c r="AQ78" i="5"/>
  <c r="AT78" i="5"/>
  <c r="AU78" i="5"/>
  <c r="AV78" i="5"/>
  <c r="AY78" i="5"/>
  <c r="AZ78" i="5"/>
  <c r="BB78" i="5"/>
  <c r="BC78" i="5"/>
  <c r="BD78" i="5"/>
  <c r="BG78" i="5"/>
  <c r="BH78" i="5"/>
  <c r="BJ78" i="5"/>
  <c r="BK78" i="5"/>
  <c r="BL78" i="5"/>
  <c r="BO78" i="5"/>
  <c r="BP78" i="5"/>
  <c r="BS77" i="5"/>
  <c r="BS76" i="5"/>
  <c r="BS75" i="5"/>
  <c r="BS74" i="5"/>
  <c r="BS73" i="5"/>
  <c r="BS72" i="5"/>
  <c r="BS71" i="5"/>
  <c r="BS78" i="5"/>
  <c r="BS69" i="5"/>
  <c r="BS68" i="5"/>
  <c r="BS67" i="5"/>
  <c r="BS66" i="5"/>
  <c r="BS65" i="5"/>
  <c r="BS63" i="5"/>
  <c r="BS62" i="5"/>
  <c r="BS61" i="5"/>
  <c r="BS60" i="5"/>
  <c r="BS59" i="5"/>
  <c r="BS58" i="5"/>
  <c r="BS70" i="5"/>
  <c r="BS64" i="5"/>
  <c r="BS57" i="5"/>
  <c r="BS56" i="5"/>
  <c r="BS51" i="5"/>
  <c r="BS44" i="5"/>
  <c r="BS52" i="5"/>
  <c r="BS48" i="5"/>
  <c r="BS55" i="5"/>
  <c r="BS47" i="5"/>
  <c r="BS46" i="5"/>
  <c r="BS53" i="5"/>
  <c r="BS49" i="5"/>
  <c r="BS45" i="5"/>
  <c r="BS54" i="5"/>
  <c r="BS50" i="5"/>
  <c r="BS42" i="5"/>
  <c r="BS43" i="5"/>
  <c r="BS39" i="5"/>
  <c r="BS37" i="5"/>
  <c r="BS36" i="5"/>
  <c r="BS35" i="5"/>
  <c r="BS34" i="5"/>
  <c r="BS33" i="5"/>
  <c r="BS32" i="5"/>
  <c r="BS31" i="5"/>
  <c r="BS30" i="5"/>
  <c r="BS29" i="5"/>
  <c r="BS40" i="5"/>
  <c r="BS38" i="5"/>
  <c r="BS25" i="5"/>
  <c r="BS28" i="5"/>
  <c r="BS24" i="5"/>
  <c r="BS41" i="5"/>
  <c r="BS27" i="5"/>
  <c r="BT13" i="5"/>
  <c r="BS20" i="5"/>
  <c r="BS26" i="5"/>
  <c r="BS21" i="5"/>
  <c r="BS19" i="5"/>
  <c r="BS17" i="5"/>
  <c r="BS22" i="5"/>
  <c r="BS16" i="5"/>
  <c r="BS15" i="5"/>
  <c r="BS18" i="5"/>
  <c r="BS23" i="5"/>
  <c r="BS14" i="5"/>
  <c r="AR77" i="5"/>
  <c r="AJ77" i="5"/>
  <c r="AB77" i="5"/>
  <c r="T77" i="5"/>
  <c r="L77" i="5"/>
  <c r="AK77" i="5"/>
  <c r="BP77" i="5"/>
  <c r="BO77" i="5"/>
  <c r="BG77" i="5"/>
  <c r="AY77" i="5"/>
  <c r="AQ77" i="5"/>
  <c r="AI77" i="5"/>
  <c r="AA77" i="5"/>
  <c r="S77" i="5"/>
  <c r="K77" i="5"/>
  <c r="BR78" i="5"/>
  <c r="BI77" i="5"/>
  <c r="AZ77" i="5"/>
  <c r="BN77" i="5"/>
  <c r="BF77" i="5"/>
  <c r="AX77" i="5"/>
  <c r="AP77" i="5"/>
  <c r="AH77" i="5"/>
  <c r="Z77" i="5"/>
  <c r="R77" i="5"/>
  <c r="J77" i="5"/>
  <c r="AS77" i="5"/>
  <c r="BH77" i="5"/>
  <c r="BM77" i="5"/>
  <c r="BE77" i="5"/>
  <c r="AW77" i="5"/>
  <c r="AO77" i="5"/>
  <c r="AG77" i="5"/>
  <c r="Y77" i="5"/>
  <c r="Q77" i="5"/>
  <c r="H77" i="5"/>
  <c r="BB110" i="2" l="1"/>
  <c r="BB105" i="2"/>
  <c r="BB112" i="2" s="1"/>
  <c r="BB200" i="2" s="1"/>
  <c r="BB106" i="2"/>
  <c r="BB113" i="2" s="1"/>
  <c r="BB201" i="2" s="1"/>
  <c r="BA115" i="2"/>
  <c r="BA198" i="2"/>
  <c r="BA128" i="2"/>
  <c r="BA129" i="2" s="1"/>
  <c r="BA130" i="2" s="1"/>
  <c r="BC77" i="2"/>
  <c r="BC83" i="2" s="1"/>
  <c r="BC98" i="2" s="1"/>
  <c r="N121" i="2"/>
  <c r="N122" i="2" s="1"/>
  <c r="O120" i="2" s="1"/>
  <c r="O121" i="2" s="1"/>
  <c r="N125" i="2"/>
  <c r="N131" i="2" s="1"/>
  <c r="N137" i="2" s="1"/>
  <c r="N205" i="2"/>
  <c r="N206" i="2" s="1"/>
  <c r="N212" i="2" s="1"/>
  <c r="N218" i="2" s="1"/>
  <c r="S210" i="2"/>
  <c r="S211" i="2" s="1"/>
  <c r="AB210" i="2"/>
  <c r="AB211" i="2" s="1"/>
  <c r="AA210" i="2"/>
  <c r="AA211" i="2" s="1"/>
  <c r="Z210" i="2"/>
  <c r="Z211" i="2" s="1"/>
  <c r="AQ210" i="2"/>
  <c r="AQ211" i="2" s="1"/>
  <c r="AP210" i="2"/>
  <c r="AP211" i="2" s="1"/>
  <c r="AI210" i="2"/>
  <c r="AI211" i="2" s="1"/>
  <c r="AH210" i="2"/>
  <c r="AH211" i="2" s="1"/>
  <c r="V210" i="2"/>
  <c r="V211" i="2" s="1"/>
  <c r="W210" i="2"/>
  <c r="W211" i="2" s="1"/>
  <c r="AL210" i="2"/>
  <c r="AL211" i="2" s="1"/>
  <c r="AM210" i="2"/>
  <c r="AM211" i="2" s="1"/>
  <c r="AE210" i="2"/>
  <c r="AE211" i="2" s="1"/>
  <c r="AF210" i="2"/>
  <c r="AF211" i="2" s="1"/>
  <c r="AC210" i="2"/>
  <c r="AC211" i="2" s="1"/>
  <c r="AD210" i="2"/>
  <c r="AD211" i="2" s="1"/>
  <c r="AR210" i="2"/>
  <c r="AR211" i="2" s="1"/>
  <c r="O210" i="2"/>
  <c r="O211" i="2" s="1"/>
  <c r="AZ210" i="2"/>
  <c r="AZ211" i="2" s="1"/>
  <c r="BT71" i="2"/>
  <c r="BT72" i="2" s="1"/>
  <c r="BD77" i="2" s="1"/>
  <c r="BD83" i="2" s="1"/>
  <c r="BD98" i="2" s="1"/>
  <c r="BU70" i="2"/>
  <c r="BT79" i="5"/>
  <c r="BT77" i="5"/>
  <c r="BT76" i="5"/>
  <c r="BT75" i="5"/>
  <c r="BT74" i="5"/>
  <c r="BT73" i="5"/>
  <c r="BT72" i="5"/>
  <c r="BT71" i="5"/>
  <c r="BT70" i="5"/>
  <c r="BT78" i="5"/>
  <c r="BT69" i="5"/>
  <c r="BT68" i="5"/>
  <c r="BT67" i="5"/>
  <c r="BT66" i="5"/>
  <c r="BT65" i="5"/>
  <c r="BT64" i="5"/>
  <c r="BT63" i="5"/>
  <c r="BT62" i="5"/>
  <c r="BT61" i="5"/>
  <c r="BT60" i="5"/>
  <c r="BT59" i="5"/>
  <c r="BT58" i="5"/>
  <c r="BT57" i="5"/>
  <c r="BT56" i="5"/>
  <c r="BT55" i="5"/>
  <c r="BT54" i="5"/>
  <c r="BT53" i="5"/>
  <c r="BT52" i="5"/>
  <c r="BT51" i="5"/>
  <c r="BT50" i="5"/>
  <c r="BT49" i="5"/>
  <c r="BT48" i="5"/>
  <c r="BT47" i="5"/>
  <c r="BT46" i="5"/>
  <c r="BT45" i="5"/>
  <c r="BT43" i="5"/>
  <c r="BT42" i="5"/>
  <c r="BT41" i="5"/>
  <c r="BT40" i="5"/>
  <c r="BT39" i="5"/>
  <c r="BT38" i="5"/>
  <c r="BT37" i="5"/>
  <c r="BT36" i="5"/>
  <c r="BT35" i="5"/>
  <c r="BT34" i="5"/>
  <c r="BT33" i="5"/>
  <c r="BT32" i="5"/>
  <c r="BT31" i="5"/>
  <c r="BT30" i="5"/>
  <c r="BT29" i="5"/>
  <c r="BT28" i="5"/>
  <c r="BT27" i="5"/>
  <c r="BT26" i="5"/>
  <c r="BT25" i="5"/>
  <c r="BT24" i="5"/>
  <c r="BT44" i="5"/>
  <c r="BT23" i="5"/>
  <c r="BT22" i="5"/>
  <c r="BT21" i="5"/>
  <c r="BT20" i="5"/>
  <c r="BT19" i="5"/>
  <c r="BT17" i="5"/>
  <c r="BU13" i="5"/>
  <c r="BT16" i="5"/>
  <c r="BT15" i="5"/>
  <c r="BT14" i="5"/>
  <c r="BT18" i="5"/>
  <c r="AL78" i="5"/>
  <c r="AD78" i="5"/>
  <c r="V78" i="5"/>
  <c r="N78" i="5"/>
  <c r="G78" i="5"/>
  <c r="BQ78" i="5"/>
  <c r="BI78" i="5"/>
  <c r="BA78" i="5"/>
  <c r="AS78" i="5"/>
  <c r="AK78" i="5"/>
  <c r="AC78" i="5"/>
  <c r="U78" i="5"/>
  <c r="M78" i="5"/>
  <c r="D80" i="5"/>
  <c r="E79" i="5"/>
  <c r="BS79" i="5" s="1"/>
  <c r="G79" i="5"/>
  <c r="I79" i="5"/>
  <c r="H79" i="5"/>
  <c r="J79" i="5"/>
  <c r="M79" i="5"/>
  <c r="N79" i="5"/>
  <c r="O79" i="5"/>
  <c r="P79" i="5"/>
  <c r="Q79" i="5"/>
  <c r="R79" i="5"/>
  <c r="T79" i="5"/>
  <c r="U79" i="5"/>
  <c r="V79" i="5"/>
  <c r="W79" i="5"/>
  <c r="X79" i="5"/>
  <c r="Y79" i="5"/>
  <c r="Z79" i="5"/>
  <c r="AB79" i="5"/>
  <c r="AC79" i="5"/>
  <c r="AD79" i="5"/>
  <c r="AE79" i="5"/>
  <c r="AF79" i="5"/>
  <c r="AG79" i="5"/>
  <c r="AH79" i="5"/>
  <c r="AJ79" i="5"/>
  <c r="AK79" i="5"/>
  <c r="AL79" i="5"/>
  <c r="AM79" i="5"/>
  <c r="AN79" i="5"/>
  <c r="AO79" i="5"/>
  <c r="AP79" i="5"/>
  <c r="AR79" i="5"/>
  <c r="AS79" i="5"/>
  <c r="AT79" i="5"/>
  <c r="AU79" i="5"/>
  <c r="AV79" i="5"/>
  <c r="AW79" i="5"/>
  <c r="AX79" i="5"/>
  <c r="AZ79" i="5"/>
  <c r="BA79" i="5"/>
  <c r="BB79" i="5"/>
  <c r="BC79" i="5"/>
  <c r="BD79" i="5"/>
  <c r="BE79" i="5"/>
  <c r="BF79" i="5"/>
  <c r="BH79" i="5"/>
  <c r="BI79" i="5"/>
  <c r="BJ79" i="5"/>
  <c r="BK79" i="5"/>
  <c r="BL79" i="5"/>
  <c r="BM79" i="5"/>
  <c r="BN79" i="5"/>
  <c r="BP79" i="5"/>
  <c r="BQ79" i="5"/>
  <c r="BR79" i="5"/>
  <c r="AR78" i="5"/>
  <c r="AJ78" i="5"/>
  <c r="AB78" i="5"/>
  <c r="T78" i="5"/>
  <c r="L78" i="5"/>
  <c r="AA78" i="5"/>
  <c r="S78" i="5"/>
  <c r="K78" i="5"/>
  <c r="BN78" i="5"/>
  <c r="BF78" i="5"/>
  <c r="AX78" i="5"/>
  <c r="AP78" i="5"/>
  <c r="AH78" i="5"/>
  <c r="Z78" i="5"/>
  <c r="R78" i="5"/>
  <c r="J78" i="5"/>
  <c r="BM78" i="5"/>
  <c r="BE78" i="5"/>
  <c r="AW78" i="5"/>
  <c r="AO78" i="5"/>
  <c r="AG78" i="5"/>
  <c r="Y78" i="5"/>
  <c r="Q78" i="5"/>
  <c r="BD110" i="2" l="1"/>
  <c r="BD105" i="2"/>
  <c r="BD112" i="2" s="1"/>
  <c r="BD200" i="2" s="1"/>
  <c r="BD106" i="2"/>
  <c r="BD113" i="2" s="1"/>
  <c r="BD201" i="2" s="1"/>
  <c r="BA209" i="2"/>
  <c r="BA210" i="2" s="1"/>
  <c r="BA211" i="2" s="1"/>
  <c r="BA203" i="2"/>
  <c r="BC105" i="2"/>
  <c r="BC112" i="2" s="1"/>
  <c r="BC200" i="2" s="1"/>
  <c r="BC106" i="2"/>
  <c r="BC113" i="2" s="1"/>
  <c r="BC201" i="2" s="1"/>
  <c r="BC110" i="2"/>
  <c r="BB128" i="2"/>
  <c r="BB129" i="2" s="1"/>
  <c r="BB130" i="2" s="1"/>
  <c r="BB198" i="2"/>
  <c r="BB115" i="2"/>
  <c r="O122" i="2"/>
  <c r="P120" i="2" s="1"/>
  <c r="P121" i="2" s="1"/>
  <c r="P122" i="2" s="1"/>
  <c r="Q120" i="2" s="1"/>
  <c r="Q121" i="2" s="1"/>
  <c r="O123" i="2"/>
  <c r="O125" i="2" s="1"/>
  <c r="BV70" i="2"/>
  <c r="BU71" i="2"/>
  <c r="BU72" i="2" s="1"/>
  <c r="BE77" i="2" s="1"/>
  <c r="BE83" i="2" s="1"/>
  <c r="BE98" i="2" s="1"/>
  <c r="D81" i="5"/>
  <c r="E80" i="5"/>
  <c r="M80" i="5" s="1"/>
  <c r="H80" i="5"/>
  <c r="I80" i="5"/>
  <c r="J80" i="5"/>
  <c r="K80" i="5"/>
  <c r="L80" i="5"/>
  <c r="O80" i="5"/>
  <c r="P80" i="5"/>
  <c r="Q80" i="5"/>
  <c r="R80" i="5"/>
  <c r="S80" i="5"/>
  <c r="T80" i="5"/>
  <c r="W80" i="5"/>
  <c r="X80" i="5"/>
  <c r="Y80" i="5"/>
  <c r="Z80" i="5"/>
  <c r="AA80" i="5"/>
  <c r="AB80" i="5"/>
  <c r="AD80" i="5"/>
  <c r="AE80" i="5"/>
  <c r="AF80" i="5"/>
  <c r="AG80" i="5"/>
  <c r="AH80" i="5"/>
  <c r="AI80" i="5"/>
  <c r="AJ80" i="5"/>
  <c r="AL80" i="5"/>
  <c r="AM80" i="5"/>
  <c r="AN80" i="5"/>
  <c r="AO80" i="5"/>
  <c r="AP80" i="5"/>
  <c r="AQ80" i="5"/>
  <c r="AR80" i="5"/>
  <c r="AS80" i="5"/>
  <c r="AT80" i="5"/>
  <c r="AU80" i="5"/>
  <c r="AV80" i="5"/>
  <c r="AW80" i="5"/>
  <c r="AX80" i="5"/>
  <c r="AY80" i="5"/>
  <c r="AZ80" i="5"/>
  <c r="BA80" i="5"/>
  <c r="BB80" i="5"/>
  <c r="BC80" i="5"/>
  <c r="BD80" i="5"/>
  <c r="BE80" i="5"/>
  <c r="BF80" i="5"/>
  <c r="BG80" i="5"/>
  <c r="BH80" i="5"/>
  <c r="BI80" i="5"/>
  <c r="BJ80" i="5"/>
  <c r="BK80" i="5"/>
  <c r="BL80" i="5"/>
  <c r="BM80" i="5"/>
  <c r="BN80" i="5"/>
  <c r="BO80" i="5"/>
  <c r="BP80" i="5"/>
  <c r="BQ80" i="5"/>
  <c r="BR80" i="5"/>
  <c r="BS80" i="5"/>
  <c r="L79" i="5"/>
  <c r="BO79" i="5"/>
  <c r="BG79" i="5"/>
  <c r="AY79" i="5"/>
  <c r="AQ79" i="5"/>
  <c r="AI79" i="5"/>
  <c r="AA79" i="5"/>
  <c r="S79" i="5"/>
  <c r="K79" i="5"/>
  <c r="BU80" i="5"/>
  <c r="BU79" i="5"/>
  <c r="BU78" i="5"/>
  <c r="BU71" i="5"/>
  <c r="BU69" i="5"/>
  <c r="BU68" i="5"/>
  <c r="BU67" i="5"/>
  <c r="BU66" i="5"/>
  <c r="BU65" i="5"/>
  <c r="BU64" i="5"/>
  <c r="BU63" i="5"/>
  <c r="BU74" i="5"/>
  <c r="BU75" i="5"/>
  <c r="BU76" i="5"/>
  <c r="BU73" i="5"/>
  <c r="BU72" i="5"/>
  <c r="BU70" i="5"/>
  <c r="BU62" i="5"/>
  <c r="BU61" i="5"/>
  <c r="BU60" i="5"/>
  <c r="BU59" i="5"/>
  <c r="BU58" i="5"/>
  <c r="BU57" i="5"/>
  <c r="BU77" i="5"/>
  <c r="BU56" i="5"/>
  <c r="BU55" i="5"/>
  <c r="BU52" i="5"/>
  <c r="BU48" i="5"/>
  <c r="BU46" i="5"/>
  <c r="BU47" i="5"/>
  <c r="BU53" i="5"/>
  <c r="BU49" i="5"/>
  <c r="BU45" i="5"/>
  <c r="BU43" i="5"/>
  <c r="BU42" i="5"/>
  <c r="BU41" i="5"/>
  <c r="BU40" i="5"/>
  <c r="BU39" i="5"/>
  <c r="BU54" i="5"/>
  <c r="BU50" i="5"/>
  <c r="BU37" i="5"/>
  <c r="BU36" i="5"/>
  <c r="BU35" i="5"/>
  <c r="BU34" i="5"/>
  <c r="BU33" i="5"/>
  <c r="BU32" i="5"/>
  <c r="BU31" i="5"/>
  <c r="BU30" i="5"/>
  <c r="BU29" i="5"/>
  <c r="BU28" i="5"/>
  <c r="BU27" i="5"/>
  <c r="BU26" i="5"/>
  <c r="BU25" i="5"/>
  <c r="BU24" i="5"/>
  <c r="BU23" i="5"/>
  <c r="BU38" i="5"/>
  <c r="BU51" i="5"/>
  <c r="BU44" i="5"/>
  <c r="BU22" i="5"/>
  <c r="BU21" i="5"/>
  <c r="BU20" i="5"/>
  <c r="BU19" i="5"/>
  <c r="BU17" i="5"/>
  <c r="BV13" i="5"/>
  <c r="BU16" i="5"/>
  <c r="BU15" i="5"/>
  <c r="BU14" i="5"/>
  <c r="BU18" i="5"/>
  <c r="BT80" i="5"/>
  <c r="BC128" i="2" l="1"/>
  <c r="BC129" i="2" s="1"/>
  <c r="BC130" i="2" s="1"/>
  <c r="BC115" i="2"/>
  <c r="BC198" i="2"/>
  <c r="O131" i="2"/>
  <c r="O137" i="2" s="1"/>
  <c r="BE105" i="2"/>
  <c r="BE112" i="2" s="1"/>
  <c r="BE200" i="2" s="1"/>
  <c r="BE110" i="2"/>
  <c r="BE106" i="2"/>
  <c r="BE113" i="2" s="1"/>
  <c r="BE201" i="2" s="1"/>
  <c r="BB203" i="2"/>
  <c r="BB209" i="2"/>
  <c r="BB210" i="2" s="1"/>
  <c r="BB211" i="2" s="1"/>
  <c r="BD128" i="2"/>
  <c r="BD198" i="2"/>
  <c r="BD115" i="2"/>
  <c r="O205" i="2"/>
  <c r="O206" i="2" s="1"/>
  <c r="O212" i="2" s="1"/>
  <c r="O218" i="2" s="1"/>
  <c r="P123" i="2"/>
  <c r="P125" i="2" s="1"/>
  <c r="P131" i="2" s="1"/>
  <c r="P137" i="2" s="1"/>
  <c r="BW70" i="2"/>
  <c r="BV71" i="2"/>
  <c r="BV72" i="2" s="1"/>
  <c r="Q122" i="2"/>
  <c r="R120" i="2" s="1"/>
  <c r="R121" i="2" s="1"/>
  <c r="Q123" i="2"/>
  <c r="BV81" i="5"/>
  <c r="BV80" i="5"/>
  <c r="BV79" i="5"/>
  <c r="BV78" i="5"/>
  <c r="BV77" i="5"/>
  <c r="BV76" i="5"/>
  <c r="BV75" i="5"/>
  <c r="BV74" i="5"/>
  <c r="BV73" i="5"/>
  <c r="BV72" i="5"/>
  <c r="BV70" i="5"/>
  <c r="BV63" i="5"/>
  <c r="BV71" i="5"/>
  <c r="BV66" i="5"/>
  <c r="BV62" i="5"/>
  <c r="BV61" i="5"/>
  <c r="BV60" i="5"/>
  <c r="BV59" i="5"/>
  <c r="BV58" i="5"/>
  <c r="BV57" i="5"/>
  <c r="BV56" i="5"/>
  <c r="BV55" i="5"/>
  <c r="BV67" i="5"/>
  <c r="BV65" i="5"/>
  <c r="BV68" i="5"/>
  <c r="BV64" i="5"/>
  <c r="BV69" i="5"/>
  <c r="BV54" i="5"/>
  <c r="BV53" i="5"/>
  <c r="BV52" i="5"/>
  <c r="BV51" i="5"/>
  <c r="BV50" i="5"/>
  <c r="BV49" i="5"/>
  <c r="BV48" i="5"/>
  <c r="BV47" i="5"/>
  <c r="BV46" i="5"/>
  <c r="BV45" i="5"/>
  <c r="BV43" i="5"/>
  <c r="BV42" i="5"/>
  <c r="BV41" i="5"/>
  <c r="BV40" i="5"/>
  <c r="BV39" i="5"/>
  <c r="BV44" i="5"/>
  <c r="BV38" i="5"/>
  <c r="BV37" i="5"/>
  <c r="BV36" i="5"/>
  <c r="BV35" i="5"/>
  <c r="BV34" i="5"/>
  <c r="BV33" i="5"/>
  <c r="BV32" i="5"/>
  <c r="BV31" i="5"/>
  <c r="BV30" i="5"/>
  <c r="BV29" i="5"/>
  <c r="BV28" i="5"/>
  <c r="BV24" i="5"/>
  <c r="BV27" i="5"/>
  <c r="BV22" i="5"/>
  <c r="BV21" i="5"/>
  <c r="BV20" i="5"/>
  <c r="BV23" i="5"/>
  <c r="BV26" i="5"/>
  <c r="BV25" i="5"/>
  <c r="BV17" i="5"/>
  <c r="BW13" i="5"/>
  <c r="BV19" i="5"/>
  <c r="BV16" i="5"/>
  <c r="BV15" i="5"/>
  <c r="BV14" i="5"/>
  <c r="BV18" i="5"/>
  <c r="V80" i="5"/>
  <c r="N80" i="5"/>
  <c r="G80" i="5"/>
  <c r="AK80" i="5"/>
  <c r="AC80" i="5"/>
  <c r="U80" i="5"/>
  <c r="D82" i="5"/>
  <c r="E81" i="5"/>
  <c r="BU81" i="5" s="1"/>
  <c r="I81" i="5"/>
  <c r="O81" i="5"/>
  <c r="P81" i="5"/>
  <c r="W81" i="5"/>
  <c r="X81" i="5"/>
  <c r="AE81" i="5"/>
  <c r="AF81" i="5"/>
  <c r="AM81" i="5"/>
  <c r="AN81" i="5"/>
  <c r="AO81" i="5"/>
  <c r="AU81" i="5"/>
  <c r="AV81" i="5"/>
  <c r="AW81" i="5"/>
  <c r="BC81" i="5"/>
  <c r="BD81" i="5"/>
  <c r="BE81" i="5"/>
  <c r="BK81" i="5"/>
  <c r="BL81" i="5"/>
  <c r="BM81" i="5"/>
  <c r="BS81" i="5"/>
  <c r="BT81" i="5"/>
  <c r="BD129" i="2" l="1"/>
  <c r="BD130" i="2" s="1"/>
  <c r="BE128" i="2"/>
  <c r="BE129" i="2" s="1"/>
  <c r="BE130" i="2" s="1"/>
  <c r="BE115" i="2"/>
  <c r="BE198" i="2"/>
  <c r="BC203" i="2"/>
  <c r="BC209" i="2"/>
  <c r="BC210" i="2" s="1"/>
  <c r="BC211" i="2" s="1"/>
  <c r="BD203" i="2"/>
  <c r="BD209" i="2"/>
  <c r="P205" i="2"/>
  <c r="P206" i="2" s="1"/>
  <c r="P212" i="2" s="1"/>
  <c r="P218" i="2" s="1"/>
  <c r="Q125" i="2"/>
  <c r="Q131" i="2" s="1"/>
  <c r="Q137" i="2" s="1"/>
  <c r="Q205" i="2"/>
  <c r="Q206" i="2" s="1"/>
  <c r="Q212" i="2" s="1"/>
  <c r="Q218" i="2" s="1"/>
  <c r="BX70" i="2"/>
  <c r="BW71" i="2"/>
  <c r="BW72" i="2" s="1"/>
  <c r="R122" i="2"/>
  <c r="S120" i="2" s="1"/>
  <c r="S121" i="2" s="1"/>
  <c r="R123" i="2"/>
  <c r="AG81" i="5"/>
  <c r="Y81" i="5"/>
  <c r="Q81" i="5"/>
  <c r="H81" i="5"/>
  <c r="BW82" i="5"/>
  <c r="BW81" i="5"/>
  <c r="BW80" i="5"/>
  <c r="BW79" i="5"/>
  <c r="BW77" i="5"/>
  <c r="BW76" i="5"/>
  <c r="BW75" i="5"/>
  <c r="BW74" i="5"/>
  <c r="BW73" i="5"/>
  <c r="BW72" i="5"/>
  <c r="BW70" i="5"/>
  <c r="BW71" i="5"/>
  <c r="BW69" i="5"/>
  <c r="BW68" i="5"/>
  <c r="BW67" i="5"/>
  <c r="BW66" i="5"/>
  <c r="BW62" i="5"/>
  <c r="BW61" i="5"/>
  <c r="BW60" i="5"/>
  <c r="BW59" i="5"/>
  <c r="BW58" i="5"/>
  <c r="BW57" i="5"/>
  <c r="BW56" i="5"/>
  <c r="BW55" i="5"/>
  <c r="BW65" i="5"/>
  <c r="BW78" i="5"/>
  <c r="BW64" i="5"/>
  <c r="BW63" i="5"/>
  <c r="BW54" i="5"/>
  <c r="BW53" i="5"/>
  <c r="BW52" i="5"/>
  <c r="BW51" i="5"/>
  <c r="BW50" i="5"/>
  <c r="BW49" i="5"/>
  <c r="BW48" i="5"/>
  <c r="BW47" i="5"/>
  <c r="BW45" i="5"/>
  <c r="BW43" i="5"/>
  <c r="BW42" i="5"/>
  <c r="BW41" i="5"/>
  <c r="BW40" i="5"/>
  <c r="BW39" i="5"/>
  <c r="BW38" i="5"/>
  <c r="BW44" i="5"/>
  <c r="BW46" i="5"/>
  <c r="BW37" i="5"/>
  <c r="BW31" i="5"/>
  <c r="BW29" i="5"/>
  <c r="BW28" i="5"/>
  <c r="BW24" i="5"/>
  <c r="BW32" i="5"/>
  <c r="BW33" i="5"/>
  <c r="BW27" i="5"/>
  <c r="BW22" i="5"/>
  <c r="BW21" i="5"/>
  <c r="BW20" i="5"/>
  <c r="BW19" i="5"/>
  <c r="BW18" i="5"/>
  <c r="BW34" i="5"/>
  <c r="BW23" i="5"/>
  <c r="BW35" i="5"/>
  <c r="BW26" i="5"/>
  <c r="BW36" i="5"/>
  <c r="BW30" i="5"/>
  <c r="BW16" i="5"/>
  <c r="BW15" i="5"/>
  <c r="BW14" i="5"/>
  <c r="BW25" i="5"/>
  <c r="BW17" i="5"/>
  <c r="BX13" i="5"/>
  <c r="BR81" i="5"/>
  <c r="BJ81" i="5"/>
  <c r="BB81" i="5"/>
  <c r="AT81" i="5"/>
  <c r="AL81" i="5"/>
  <c r="AD81" i="5"/>
  <c r="V81" i="5"/>
  <c r="N81" i="5"/>
  <c r="G81" i="5"/>
  <c r="BA81" i="5"/>
  <c r="AC81" i="5"/>
  <c r="U81" i="5"/>
  <c r="M81" i="5"/>
  <c r="D83" i="5"/>
  <c r="E82" i="5"/>
  <c r="BV82" i="5" s="1"/>
  <c r="H82" i="5"/>
  <c r="I82" i="5"/>
  <c r="J82" i="5"/>
  <c r="K82" i="5"/>
  <c r="L82" i="5"/>
  <c r="M82" i="5"/>
  <c r="O82" i="5"/>
  <c r="P82" i="5"/>
  <c r="Q82" i="5"/>
  <c r="R82" i="5"/>
  <c r="S82" i="5"/>
  <c r="T82" i="5"/>
  <c r="U82" i="5"/>
  <c r="W82" i="5"/>
  <c r="X82" i="5"/>
  <c r="Y82" i="5"/>
  <c r="Z82" i="5"/>
  <c r="AA82" i="5"/>
  <c r="AB82" i="5"/>
  <c r="AC82" i="5"/>
  <c r="AE82" i="5"/>
  <c r="AF82" i="5"/>
  <c r="AG82" i="5"/>
  <c r="AH82" i="5"/>
  <c r="AI82" i="5"/>
  <c r="AJ82" i="5"/>
  <c r="AK82" i="5"/>
  <c r="AM82" i="5"/>
  <c r="AN82" i="5"/>
  <c r="AO82" i="5"/>
  <c r="AP82" i="5"/>
  <c r="AQ82" i="5"/>
  <c r="AR82" i="5"/>
  <c r="AS82" i="5"/>
  <c r="AU82" i="5"/>
  <c r="AV82" i="5"/>
  <c r="AW82" i="5"/>
  <c r="AX82" i="5"/>
  <c r="AY82" i="5"/>
  <c r="AZ82" i="5"/>
  <c r="BA82" i="5"/>
  <c r="BC82" i="5"/>
  <c r="BD82" i="5"/>
  <c r="BE82" i="5"/>
  <c r="BF82" i="5"/>
  <c r="BG82" i="5"/>
  <c r="BH82" i="5"/>
  <c r="BI82" i="5"/>
  <c r="BK82" i="5"/>
  <c r="BL82" i="5"/>
  <c r="BM82" i="5"/>
  <c r="BN82" i="5"/>
  <c r="BO82" i="5"/>
  <c r="BP82" i="5"/>
  <c r="BQ82" i="5"/>
  <c r="BR82" i="5"/>
  <c r="BS82" i="5"/>
  <c r="BT82" i="5"/>
  <c r="BU82" i="5"/>
  <c r="AS81" i="5"/>
  <c r="AZ81" i="5"/>
  <c r="AR81" i="5"/>
  <c r="AJ81" i="5"/>
  <c r="AB81" i="5"/>
  <c r="T81" i="5"/>
  <c r="L81" i="5"/>
  <c r="AK81" i="5"/>
  <c r="BO81" i="5"/>
  <c r="AY81" i="5"/>
  <c r="AQ81" i="5"/>
  <c r="AA81" i="5"/>
  <c r="S81" i="5"/>
  <c r="K81" i="5"/>
  <c r="BQ81" i="5"/>
  <c r="BI81" i="5"/>
  <c r="BP81" i="5"/>
  <c r="BH81" i="5"/>
  <c r="BG81" i="5"/>
  <c r="AI81" i="5"/>
  <c r="BN81" i="5"/>
  <c r="BF81" i="5"/>
  <c r="AX81" i="5"/>
  <c r="AP81" i="5"/>
  <c r="AH81" i="5"/>
  <c r="Z81" i="5"/>
  <c r="R81" i="5"/>
  <c r="J81" i="5"/>
  <c r="BD210" i="2" l="1"/>
  <c r="BD211" i="2" s="1"/>
  <c r="BE209" i="2"/>
  <c r="BE210" i="2" s="1"/>
  <c r="BE211" i="2" s="1"/>
  <c r="BE203" i="2"/>
  <c r="R125" i="2"/>
  <c r="R131" i="2" s="1"/>
  <c r="R137" i="2" s="1"/>
  <c r="R205" i="2"/>
  <c r="BY70" i="2"/>
  <c r="BX71" i="2"/>
  <c r="BX72" i="2" s="1"/>
  <c r="S122" i="2"/>
  <c r="T120" i="2" s="1"/>
  <c r="T121" i="2" s="1"/>
  <c r="S123" i="2"/>
  <c r="D84" i="5"/>
  <c r="E83" i="5"/>
  <c r="G83" i="5" s="1"/>
  <c r="H83" i="5"/>
  <c r="J83" i="5"/>
  <c r="K83" i="5"/>
  <c r="L83" i="5"/>
  <c r="O83" i="5"/>
  <c r="P83" i="5"/>
  <c r="Q83" i="5"/>
  <c r="R83" i="5"/>
  <c r="S83" i="5"/>
  <c r="T83" i="5"/>
  <c r="V83" i="5"/>
  <c r="W83" i="5"/>
  <c r="X83" i="5"/>
  <c r="Y83" i="5"/>
  <c r="Z83" i="5"/>
  <c r="AA83" i="5"/>
  <c r="AB83" i="5"/>
  <c r="AD83" i="5"/>
  <c r="AE83" i="5"/>
  <c r="AF83" i="5"/>
  <c r="AG83" i="5"/>
  <c r="AH83" i="5"/>
  <c r="AI83" i="5"/>
  <c r="AJ83" i="5"/>
  <c r="AK83" i="5"/>
  <c r="AL83" i="5"/>
  <c r="AM83" i="5"/>
  <c r="AN83" i="5"/>
  <c r="AO83" i="5"/>
  <c r="AP83" i="5"/>
  <c r="AQ83" i="5"/>
  <c r="AR83" i="5"/>
  <c r="AS83" i="5"/>
  <c r="AT83" i="5"/>
  <c r="AU83" i="5"/>
  <c r="AV83" i="5"/>
  <c r="AW83" i="5"/>
  <c r="AX83" i="5"/>
  <c r="AY83" i="5"/>
  <c r="AZ83" i="5"/>
  <c r="BA83" i="5"/>
  <c r="BB83" i="5"/>
  <c r="BC83" i="5"/>
  <c r="BD83" i="5"/>
  <c r="BE83" i="5"/>
  <c r="BF83" i="5"/>
  <c r="BG83" i="5"/>
  <c r="BH83" i="5"/>
  <c r="BI83" i="5"/>
  <c r="BJ83" i="5"/>
  <c r="BK83" i="5"/>
  <c r="BL83" i="5"/>
  <c r="BM83" i="5"/>
  <c r="BN83" i="5"/>
  <c r="BO83" i="5"/>
  <c r="BP83" i="5"/>
  <c r="BQ83" i="5"/>
  <c r="BR83" i="5"/>
  <c r="BS83" i="5"/>
  <c r="BT83" i="5"/>
  <c r="BU83" i="5"/>
  <c r="BV83" i="5"/>
  <c r="BW83" i="5"/>
  <c r="BX82" i="5"/>
  <c r="BX81" i="5"/>
  <c r="BX80" i="5"/>
  <c r="BX79" i="5"/>
  <c r="BX78" i="5"/>
  <c r="BX83" i="5"/>
  <c r="BX74" i="5"/>
  <c r="BX75" i="5"/>
  <c r="BX72" i="5"/>
  <c r="BX70" i="5"/>
  <c r="BX76" i="5"/>
  <c r="BX73" i="5"/>
  <c r="BX71" i="5"/>
  <c r="BX69" i="5"/>
  <c r="BX68" i="5"/>
  <c r="BX67" i="5"/>
  <c r="BX66" i="5"/>
  <c r="BX65" i="5"/>
  <c r="BX77" i="5"/>
  <c r="BX64" i="5"/>
  <c r="BX63" i="5"/>
  <c r="BX56" i="5"/>
  <c r="BX58" i="5"/>
  <c r="BX57" i="5"/>
  <c r="BX59" i="5"/>
  <c r="BX55" i="5"/>
  <c r="BX54" i="5"/>
  <c r="BX53" i="5"/>
  <c r="BX52" i="5"/>
  <c r="BX51" i="5"/>
  <c r="BX50" i="5"/>
  <c r="BX49" i="5"/>
  <c r="BX48" i="5"/>
  <c r="BX47" i="5"/>
  <c r="BX60" i="5"/>
  <c r="BX61" i="5"/>
  <c r="BX62" i="5"/>
  <c r="BX45" i="5"/>
  <c r="BX43" i="5"/>
  <c r="BX42" i="5"/>
  <c r="BX41" i="5"/>
  <c r="BX40" i="5"/>
  <c r="BX39" i="5"/>
  <c r="BX38" i="5"/>
  <c r="BX37" i="5"/>
  <c r="BX44" i="5"/>
  <c r="BX46" i="5"/>
  <c r="BX36" i="5"/>
  <c r="BX35" i="5"/>
  <c r="BX34" i="5"/>
  <c r="BX33" i="5"/>
  <c r="BX32" i="5"/>
  <c r="BX31" i="5"/>
  <c r="BX30" i="5"/>
  <c r="BX29" i="5"/>
  <c r="BX27" i="5"/>
  <c r="BX22" i="5"/>
  <c r="BX21" i="5"/>
  <c r="BX20" i="5"/>
  <c r="BX19" i="5"/>
  <c r="BX18" i="5"/>
  <c r="BX17" i="5"/>
  <c r="BX23" i="5"/>
  <c r="BX26" i="5"/>
  <c r="BX25" i="5"/>
  <c r="BX28" i="5"/>
  <c r="BX24" i="5"/>
  <c r="BX16" i="5"/>
  <c r="BX15" i="5"/>
  <c r="BX14" i="5"/>
  <c r="BY13" i="5"/>
  <c r="BJ82" i="5"/>
  <c r="BB82" i="5"/>
  <c r="AT82" i="5"/>
  <c r="AL82" i="5"/>
  <c r="AD82" i="5"/>
  <c r="V82" i="5"/>
  <c r="N82" i="5"/>
  <c r="G82" i="5"/>
  <c r="S125" i="2" l="1"/>
  <c r="S131" i="2" s="1"/>
  <c r="S137" i="2" s="1"/>
  <c r="S205" i="2"/>
  <c r="R206" i="2"/>
  <c r="R212" i="2" s="1"/>
  <c r="R218" i="2" s="1"/>
  <c r="BZ70" i="2"/>
  <c r="BY71" i="2"/>
  <c r="BY72" i="2" s="1"/>
  <c r="T122" i="2"/>
  <c r="U120" i="2" s="1"/>
  <c r="U121" i="2" s="1"/>
  <c r="T123" i="2"/>
  <c r="BY84" i="5"/>
  <c r="BY83" i="5"/>
  <c r="BY82" i="5"/>
  <c r="BY81" i="5"/>
  <c r="BY80" i="5"/>
  <c r="BY79" i="5"/>
  <c r="BY78" i="5"/>
  <c r="BY77" i="5"/>
  <c r="BY76" i="5"/>
  <c r="BY75" i="5"/>
  <c r="BY74" i="5"/>
  <c r="BY72" i="5"/>
  <c r="BY70" i="5"/>
  <c r="BY73" i="5"/>
  <c r="BY71" i="5"/>
  <c r="BY69" i="5"/>
  <c r="BY68" i="5"/>
  <c r="BY67" i="5"/>
  <c r="BY66" i="5"/>
  <c r="BY65" i="5"/>
  <c r="BY64" i="5"/>
  <c r="BY63" i="5"/>
  <c r="BY62" i="5"/>
  <c r="BY61" i="5"/>
  <c r="BY60" i="5"/>
  <c r="BY59" i="5"/>
  <c r="BY58" i="5"/>
  <c r="BY57" i="5"/>
  <c r="BY55" i="5"/>
  <c r="BY54" i="5"/>
  <c r="BY53" i="5"/>
  <c r="BY52" i="5"/>
  <c r="BY51" i="5"/>
  <c r="BY50" i="5"/>
  <c r="BY49" i="5"/>
  <c r="BY48" i="5"/>
  <c r="BY47" i="5"/>
  <c r="BY46" i="5"/>
  <c r="BY45" i="5"/>
  <c r="BY43" i="5"/>
  <c r="BY42" i="5"/>
  <c r="BY41" i="5"/>
  <c r="BY40" i="5"/>
  <c r="BY39" i="5"/>
  <c r="BY38" i="5"/>
  <c r="BY37" i="5"/>
  <c r="BY56" i="5"/>
  <c r="BY44" i="5"/>
  <c r="BY36" i="5"/>
  <c r="BY35" i="5"/>
  <c r="BY34" i="5"/>
  <c r="BY33" i="5"/>
  <c r="BY32" i="5"/>
  <c r="BY31" i="5"/>
  <c r="BY30" i="5"/>
  <c r="BY27" i="5"/>
  <c r="BY22" i="5"/>
  <c r="BY21" i="5"/>
  <c r="BY20" i="5"/>
  <c r="BY19" i="5"/>
  <c r="BY18" i="5"/>
  <c r="BY17" i="5"/>
  <c r="BY23" i="5"/>
  <c r="BY26" i="5"/>
  <c r="BY25" i="5"/>
  <c r="BY29" i="5"/>
  <c r="BY16" i="5"/>
  <c r="BY15" i="5"/>
  <c r="BY14" i="5"/>
  <c r="BY24" i="5"/>
  <c r="BY28" i="5"/>
  <c r="BZ13" i="5"/>
  <c r="I83" i="5"/>
  <c r="N83" i="5"/>
  <c r="G84" i="5"/>
  <c r="E84" i="5"/>
  <c r="BX84" i="5" s="1"/>
  <c r="D85" i="5"/>
  <c r="I84" i="5"/>
  <c r="H84" i="5"/>
  <c r="J84" i="5"/>
  <c r="K84" i="5"/>
  <c r="L84" i="5"/>
  <c r="M84" i="5"/>
  <c r="N84" i="5"/>
  <c r="O84" i="5"/>
  <c r="P84" i="5"/>
  <c r="Q84" i="5"/>
  <c r="R84" i="5"/>
  <c r="S84" i="5"/>
  <c r="T84" i="5"/>
  <c r="U84" i="5"/>
  <c r="V84" i="5"/>
  <c r="W84" i="5"/>
  <c r="X84" i="5"/>
  <c r="Y84" i="5"/>
  <c r="Z84" i="5"/>
  <c r="AA84" i="5"/>
  <c r="AB84" i="5"/>
  <c r="AC84" i="5"/>
  <c r="AD84" i="5"/>
  <c r="AE84" i="5"/>
  <c r="AF84" i="5"/>
  <c r="AG84" i="5"/>
  <c r="AH84" i="5"/>
  <c r="AI84" i="5"/>
  <c r="AJ84" i="5"/>
  <c r="AK84" i="5"/>
  <c r="AL84" i="5"/>
  <c r="AM84" i="5"/>
  <c r="AN84" i="5"/>
  <c r="AO84" i="5"/>
  <c r="AP84" i="5"/>
  <c r="AQ84" i="5"/>
  <c r="AR84" i="5"/>
  <c r="AS84" i="5"/>
  <c r="AT84" i="5"/>
  <c r="AU84" i="5"/>
  <c r="AV84" i="5"/>
  <c r="AW84" i="5"/>
  <c r="AX84" i="5"/>
  <c r="AY84" i="5"/>
  <c r="AZ84" i="5"/>
  <c r="BA84" i="5"/>
  <c r="BB84" i="5"/>
  <c r="BC84" i="5"/>
  <c r="BD84" i="5"/>
  <c r="BE84" i="5"/>
  <c r="BF84" i="5"/>
  <c r="BG84" i="5"/>
  <c r="BH84" i="5"/>
  <c r="BI84" i="5"/>
  <c r="BJ84" i="5"/>
  <c r="BK84" i="5"/>
  <c r="BL84" i="5"/>
  <c r="BM84" i="5"/>
  <c r="BN84" i="5"/>
  <c r="BO84" i="5"/>
  <c r="BP84" i="5"/>
  <c r="BQ84" i="5"/>
  <c r="BR84" i="5"/>
  <c r="BS84" i="5"/>
  <c r="BT84" i="5"/>
  <c r="BU84" i="5"/>
  <c r="BV84" i="5"/>
  <c r="BW84" i="5"/>
  <c r="AC83" i="5"/>
  <c r="U83" i="5"/>
  <c r="M83" i="5"/>
  <c r="T125" i="2" l="1"/>
  <c r="T131" i="2" s="1"/>
  <c r="T137" i="2" s="1"/>
  <c r="T205" i="2"/>
  <c r="CA70" i="2"/>
  <c r="BZ71" i="2"/>
  <c r="BZ72" i="2" s="1"/>
  <c r="U122" i="2"/>
  <c r="U123" i="2"/>
  <c r="BZ85" i="5"/>
  <c r="BZ84" i="5"/>
  <c r="BZ83" i="5"/>
  <c r="BZ80" i="5"/>
  <c r="BZ81" i="5"/>
  <c r="BZ77" i="5"/>
  <c r="BZ76" i="5"/>
  <c r="BZ75" i="5"/>
  <c r="BZ74" i="5"/>
  <c r="BZ73" i="5"/>
  <c r="BZ82" i="5"/>
  <c r="BZ78" i="5"/>
  <c r="BZ72" i="5"/>
  <c r="BZ70" i="5"/>
  <c r="BZ71" i="5"/>
  <c r="BZ66" i="5"/>
  <c r="BZ79" i="5"/>
  <c r="BZ65" i="5"/>
  <c r="BZ67" i="5"/>
  <c r="BZ64" i="5"/>
  <c r="BZ68" i="5"/>
  <c r="BZ63" i="5"/>
  <c r="BZ62" i="5"/>
  <c r="BZ61" i="5"/>
  <c r="BZ60" i="5"/>
  <c r="BZ59" i="5"/>
  <c r="BZ58" i="5"/>
  <c r="BZ57" i="5"/>
  <c r="BZ69" i="5"/>
  <c r="BZ55" i="5"/>
  <c r="BZ54" i="5"/>
  <c r="BZ53" i="5"/>
  <c r="BZ52" i="5"/>
  <c r="BZ51" i="5"/>
  <c r="BZ50" i="5"/>
  <c r="BZ49" i="5"/>
  <c r="BZ48" i="5"/>
  <c r="BZ47" i="5"/>
  <c r="BZ46" i="5"/>
  <c r="BZ45" i="5"/>
  <c r="BZ44" i="5"/>
  <c r="BZ56" i="5"/>
  <c r="BZ43" i="5"/>
  <c r="BZ39" i="5"/>
  <c r="BZ38" i="5"/>
  <c r="BZ40" i="5"/>
  <c r="BZ36" i="5"/>
  <c r="BZ35" i="5"/>
  <c r="BZ34" i="5"/>
  <c r="BZ33" i="5"/>
  <c r="BZ32" i="5"/>
  <c r="BZ31" i="5"/>
  <c r="BZ30" i="5"/>
  <c r="BZ29" i="5"/>
  <c r="BZ41" i="5"/>
  <c r="BZ37" i="5"/>
  <c r="BZ42" i="5"/>
  <c r="BZ23" i="5"/>
  <c r="BZ26" i="5"/>
  <c r="BZ25" i="5"/>
  <c r="BZ28" i="5"/>
  <c r="BZ24" i="5"/>
  <c r="BZ27" i="5"/>
  <c r="BZ22" i="5"/>
  <c r="BZ21" i="5"/>
  <c r="BZ20" i="5"/>
  <c r="BZ19" i="5"/>
  <c r="BZ18" i="5"/>
  <c r="CA13" i="5"/>
  <c r="BZ16" i="5"/>
  <c r="BZ15" i="5"/>
  <c r="BZ14" i="5"/>
  <c r="BZ17" i="5"/>
  <c r="E85" i="5"/>
  <c r="BY85" i="5" s="1"/>
  <c r="D86" i="5"/>
  <c r="V85" i="5"/>
  <c r="AD85" i="5"/>
  <c r="AL85" i="5"/>
  <c r="AT85" i="5"/>
  <c r="BB85" i="5"/>
  <c r="BJ85" i="5"/>
  <c r="BR85" i="5"/>
  <c r="U125" i="2" l="1"/>
  <c r="U131" i="2" s="1"/>
  <c r="U137" i="2" s="1"/>
  <c r="U205" i="2"/>
  <c r="S206" i="2"/>
  <c r="S212" i="2" s="1"/>
  <c r="S218" i="2" s="1"/>
  <c r="CB70" i="2"/>
  <c r="CA71" i="2"/>
  <c r="CA72" i="2" s="1"/>
  <c r="V120" i="2"/>
  <c r="V121" i="2" s="1"/>
  <c r="AS85" i="5"/>
  <c r="AK85" i="5"/>
  <c r="AC85" i="5"/>
  <c r="U85" i="5"/>
  <c r="M85" i="5"/>
  <c r="G85" i="5"/>
  <c r="BX85" i="5"/>
  <c r="BP85" i="5"/>
  <c r="BH85" i="5"/>
  <c r="AZ85" i="5"/>
  <c r="AR85" i="5"/>
  <c r="AJ85" i="5"/>
  <c r="AB85" i="5"/>
  <c r="T85" i="5"/>
  <c r="L85" i="5"/>
  <c r="BW85" i="5"/>
  <c r="BO85" i="5"/>
  <c r="BG85" i="5"/>
  <c r="AY85" i="5"/>
  <c r="AQ85" i="5"/>
  <c r="AI85" i="5"/>
  <c r="AA85" i="5"/>
  <c r="S85" i="5"/>
  <c r="K85" i="5"/>
  <c r="BV85" i="5"/>
  <c r="BN85" i="5"/>
  <c r="BF85" i="5"/>
  <c r="AX85" i="5"/>
  <c r="AP85" i="5"/>
  <c r="AH85" i="5"/>
  <c r="Z85" i="5"/>
  <c r="R85" i="5"/>
  <c r="J85" i="5"/>
  <c r="BA85" i="5"/>
  <c r="BU85" i="5"/>
  <c r="BM85" i="5"/>
  <c r="BE85" i="5"/>
  <c r="AW85" i="5"/>
  <c r="AO85" i="5"/>
  <c r="AG85" i="5"/>
  <c r="Y85" i="5"/>
  <c r="Q85" i="5"/>
  <c r="I85" i="5"/>
  <c r="N85" i="5"/>
  <c r="BI85" i="5"/>
  <c r="BT85" i="5"/>
  <c r="BL85" i="5"/>
  <c r="BD85" i="5"/>
  <c r="AV85" i="5"/>
  <c r="AN85" i="5"/>
  <c r="AF85" i="5"/>
  <c r="X85" i="5"/>
  <c r="P85" i="5"/>
  <c r="H85" i="5"/>
  <c r="CA86" i="5"/>
  <c r="CA85" i="5"/>
  <c r="CA84" i="5"/>
  <c r="CA83" i="5"/>
  <c r="CA82" i="5"/>
  <c r="CA81" i="5"/>
  <c r="CA80" i="5"/>
  <c r="CA77" i="5"/>
  <c r="CA76" i="5"/>
  <c r="CA75" i="5"/>
  <c r="CA74" i="5"/>
  <c r="CA73" i="5"/>
  <c r="CA72" i="5"/>
  <c r="CA71" i="5"/>
  <c r="CA78" i="5"/>
  <c r="CA79" i="5"/>
  <c r="CA70" i="5"/>
  <c r="CA69" i="5"/>
  <c r="CA68" i="5"/>
  <c r="CA67" i="5"/>
  <c r="CA66" i="5"/>
  <c r="CA65" i="5"/>
  <c r="CA64" i="5"/>
  <c r="CA63" i="5"/>
  <c r="CA62" i="5"/>
  <c r="CA61" i="5"/>
  <c r="CA60" i="5"/>
  <c r="CA59" i="5"/>
  <c r="CA58" i="5"/>
  <c r="CA56" i="5"/>
  <c r="CA57" i="5"/>
  <c r="CA52" i="5"/>
  <c r="CA48" i="5"/>
  <c r="CA47" i="5"/>
  <c r="CA44" i="5"/>
  <c r="CA55" i="5"/>
  <c r="CA53" i="5"/>
  <c r="CA49" i="5"/>
  <c r="CA54" i="5"/>
  <c r="CA50" i="5"/>
  <c r="CA46" i="5"/>
  <c r="CA51" i="5"/>
  <c r="CA43" i="5"/>
  <c r="CA39" i="5"/>
  <c r="CA38" i="5"/>
  <c r="CA40" i="5"/>
  <c r="CA36" i="5"/>
  <c r="CA35" i="5"/>
  <c r="CA34" i="5"/>
  <c r="CA33" i="5"/>
  <c r="CA32" i="5"/>
  <c r="CA31" i="5"/>
  <c r="CA30" i="5"/>
  <c r="CA29" i="5"/>
  <c r="CA41" i="5"/>
  <c r="CA37" i="5"/>
  <c r="CA45" i="5"/>
  <c r="CA42" i="5"/>
  <c r="CA26" i="5"/>
  <c r="CA25" i="5"/>
  <c r="CA28" i="5"/>
  <c r="CA24" i="5"/>
  <c r="CA23" i="5"/>
  <c r="CA20" i="5"/>
  <c r="CA19" i="5"/>
  <c r="CA21" i="5"/>
  <c r="CB13" i="5"/>
  <c r="CA22" i="5"/>
  <c r="CA18" i="5"/>
  <c r="CA14" i="5"/>
  <c r="CA17" i="5"/>
  <c r="CA15" i="5"/>
  <c r="CA27" i="5"/>
  <c r="CA16" i="5"/>
  <c r="BQ85" i="5"/>
  <c r="BS85" i="5"/>
  <c r="BK85" i="5"/>
  <c r="BC85" i="5"/>
  <c r="AU85" i="5"/>
  <c r="AM85" i="5"/>
  <c r="AE85" i="5"/>
  <c r="W85" i="5"/>
  <c r="O85" i="5"/>
  <c r="E86" i="5"/>
  <c r="BZ86" i="5" s="1"/>
  <c r="D87" i="5"/>
  <c r="AD86" i="5"/>
  <c r="AL86" i="5"/>
  <c r="AT86" i="5"/>
  <c r="BB86" i="5"/>
  <c r="BJ86" i="5"/>
  <c r="BR86" i="5"/>
  <c r="T206" i="2" l="1"/>
  <c r="T212" i="2" s="1"/>
  <c r="T218" i="2" s="1"/>
  <c r="CC70" i="2"/>
  <c r="CB71" i="2"/>
  <c r="CB72" i="2" s="1"/>
  <c r="V122" i="2"/>
  <c r="V123" i="2"/>
  <c r="V86" i="5"/>
  <c r="BS86" i="5"/>
  <c r="BK86" i="5"/>
  <c r="BC86" i="5"/>
  <c r="AU86" i="5"/>
  <c r="AM86" i="5"/>
  <c r="AE86" i="5"/>
  <c r="W86" i="5"/>
  <c r="O86" i="5"/>
  <c r="D88" i="5"/>
  <c r="E87" i="5"/>
  <c r="L87" i="5" s="1"/>
  <c r="I87" i="5"/>
  <c r="H87" i="5"/>
  <c r="J87" i="5"/>
  <c r="K87" i="5"/>
  <c r="N87" i="5"/>
  <c r="O87" i="5"/>
  <c r="P87" i="5"/>
  <c r="Q87" i="5"/>
  <c r="R87" i="5"/>
  <c r="S87" i="5"/>
  <c r="V87" i="5"/>
  <c r="W87" i="5"/>
  <c r="X87" i="5"/>
  <c r="Y87" i="5"/>
  <c r="Z87" i="5"/>
  <c r="AA87" i="5"/>
  <c r="AC87" i="5"/>
  <c r="AD87" i="5"/>
  <c r="AE87" i="5"/>
  <c r="AF87" i="5"/>
  <c r="AG87" i="5"/>
  <c r="AH87" i="5"/>
  <c r="AI87" i="5"/>
  <c r="AK87" i="5"/>
  <c r="AL87" i="5"/>
  <c r="AM87" i="5"/>
  <c r="AN87" i="5"/>
  <c r="AO87" i="5"/>
  <c r="AP87" i="5"/>
  <c r="AQ87" i="5"/>
  <c r="AS87" i="5"/>
  <c r="AT87" i="5"/>
  <c r="AU87" i="5"/>
  <c r="AV87" i="5"/>
  <c r="AW87" i="5"/>
  <c r="AX87" i="5"/>
  <c r="AY87" i="5"/>
  <c r="BA87" i="5"/>
  <c r="BB87" i="5"/>
  <c r="BC87" i="5"/>
  <c r="BD87" i="5"/>
  <c r="BE87" i="5"/>
  <c r="BF87" i="5"/>
  <c r="BG87" i="5"/>
  <c r="BI87" i="5"/>
  <c r="BJ87" i="5"/>
  <c r="BK87" i="5"/>
  <c r="BL87" i="5"/>
  <c r="BM87" i="5"/>
  <c r="BN87" i="5"/>
  <c r="BO87" i="5"/>
  <c r="BQ87" i="5"/>
  <c r="BR87" i="5"/>
  <c r="BS87" i="5"/>
  <c r="BT87" i="5"/>
  <c r="BU87" i="5"/>
  <c r="BV87" i="5"/>
  <c r="BW87" i="5"/>
  <c r="BX87" i="5"/>
  <c r="BY87" i="5"/>
  <c r="BZ87" i="5"/>
  <c r="CA87" i="5"/>
  <c r="BY86" i="5"/>
  <c r="BQ86" i="5"/>
  <c r="BI86" i="5"/>
  <c r="BA86" i="5"/>
  <c r="AS86" i="5"/>
  <c r="AK86" i="5"/>
  <c r="AC86" i="5"/>
  <c r="U86" i="5"/>
  <c r="M86" i="5"/>
  <c r="G86" i="5"/>
  <c r="BX86" i="5"/>
  <c r="BP86" i="5"/>
  <c r="BH86" i="5"/>
  <c r="AZ86" i="5"/>
  <c r="AR86" i="5"/>
  <c r="AJ86" i="5"/>
  <c r="AB86" i="5"/>
  <c r="T86" i="5"/>
  <c r="L86" i="5"/>
  <c r="CB87" i="5"/>
  <c r="CB86" i="5"/>
  <c r="CB85" i="5"/>
  <c r="CB84" i="5"/>
  <c r="CB83" i="5"/>
  <c r="CB81" i="5"/>
  <c r="CB80" i="5"/>
  <c r="CB79" i="5"/>
  <c r="CB82" i="5"/>
  <c r="CB77" i="5"/>
  <c r="CB76" i="5"/>
  <c r="CB75" i="5"/>
  <c r="CB74" i="5"/>
  <c r="CB73" i="5"/>
  <c r="CB72" i="5"/>
  <c r="CB71" i="5"/>
  <c r="CB70" i="5"/>
  <c r="CB69" i="5"/>
  <c r="CB68" i="5"/>
  <c r="CB67" i="5"/>
  <c r="CB66" i="5"/>
  <c r="CB65" i="5"/>
  <c r="CB64" i="5"/>
  <c r="CB63" i="5"/>
  <c r="CB78" i="5"/>
  <c r="CB62" i="5"/>
  <c r="CB61" i="5"/>
  <c r="CB60" i="5"/>
  <c r="CB59" i="5"/>
  <c r="CB58" i="5"/>
  <c r="CB57" i="5"/>
  <c r="CB56" i="5"/>
  <c r="CB55" i="5"/>
  <c r="CB54" i="5"/>
  <c r="CB53" i="5"/>
  <c r="CB52" i="5"/>
  <c r="CB51" i="5"/>
  <c r="CB50" i="5"/>
  <c r="CB49" i="5"/>
  <c r="CB48" i="5"/>
  <c r="CB47" i="5"/>
  <c r="CB44" i="5"/>
  <c r="CB46" i="5"/>
  <c r="CB43" i="5"/>
  <c r="CB42" i="5"/>
  <c r="CB41" i="5"/>
  <c r="CB40" i="5"/>
  <c r="CB39" i="5"/>
  <c r="CB38" i="5"/>
  <c r="CB37" i="5"/>
  <c r="CB36" i="5"/>
  <c r="CB35" i="5"/>
  <c r="CB34" i="5"/>
  <c r="CB33" i="5"/>
  <c r="CB32" i="5"/>
  <c r="CB31" i="5"/>
  <c r="CB30" i="5"/>
  <c r="CB29" i="5"/>
  <c r="CB28" i="5"/>
  <c r="CB27" i="5"/>
  <c r="CB26" i="5"/>
  <c r="CB25" i="5"/>
  <c r="CB24" i="5"/>
  <c r="CB45" i="5"/>
  <c r="CB22" i="5"/>
  <c r="CB21" i="5"/>
  <c r="CB20" i="5"/>
  <c r="CB19" i="5"/>
  <c r="CB18" i="5"/>
  <c r="CC13" i="5"/>
  <c r="CB17" i="5"/>
  <c r="CB23" i="5"/>
  <c r="CB16" i="5"/>
  <c r="CB15" i="5"/>
  <c r="CB14" i="5"/>
  <c r="BW86" i="5"/>
  <c r="BO86" i="5"/>
  <c r="BG86" i="5"/>
  <c r="AY86" i="5"/>
  <c r="AQ86" i="5"/>
  <c r="AI86" i="5"/>
  <c r="AA86" i="5"/>
  <c r="S86" i="5"/>
  <c r="K86" i="5"/>
  <c r="BV86" i="5"/>
  <c r="BN86" i="5"/>
  <c r="BF86" i="5"/>
  <c r="AX86" i="5"/>
  <c r="AP86" i="5"/>
  <c r="AH86" i="5"/>
  <c r="Z86" i="5"/>
  <c r="R86" i="5"/>
  <c r="J86" i="5"/>
  <c r="BU86" i="5"/>
  <c r="BM86" i="5"/>
  <c r="BE86" i="5"/>
  <c r="AW86" i="5"/>
  <c r="AO86" i="5"/>
  <c r="AG86" i="5"/>
  <c r="Y86" i="5"/>
  <c r="Q86" i="5"/>
  <c r="H86" i="5"/>
  <c r="N86" i="5"/>
  <c r="BT86" i="5"/>
  <c r="BL86" i="5"/>
  <c r="BD86" i="5"/>
  <c r="AV86" i="5"/>
  <c r="AN86" i="5"/>
  <c r="AF86" i="5"/>
  <c r="X86" i="5"/>
  <c r="P86" i="5"/>
  <c r="I86" i="5"/>
  <c r="V125" i="2" l="1"/>
  <c r="V131" i="2" s="1"/>
  <c r="V137" i="2" s="1"/>
  <c r="V205" i="2"/>
  <c r="U206" i="2"/>
  <c r="U212" i="2" s="1"/>
  <c r="U218" i="2" s="1"/>
  <c r="CD70" i="2"/>
  <c r="CC71" i="2"/>
  <c r="CC72" i="2" s="1"/>
  <c r="W120" i="2"/>
  <c r="W121" i="2" s="1"/>
  <c r="CC88" i="5"/>
  <c r="CC84" i="5"/>
  <c r="CC85" i="5"/>
  <c r="CC86" i="5"/>
  <c r="CC87" i="5"/>
  <c r="CC83" i="5"/>
  <c r="CC81" i="5"/>
  <c r="CC80" i="5"/>
  <c r="CC79" i="5"/>
  <c r="CC78" i="5"/>
  <c r="CC82" i="5"/>
  <c r="CC72" i="5"/>
  <c r="CC69" i="5"/>
  <c r="CC68" i="5"/>
  <c r="CC67" i="5"/>
  <c r="CC66" i="5"/>
  <c r="CC65" i="5"/>
  <c r="CC64" i="5"/>
  <c r="CC63" i="5"/>
  <c r="CC75" i="5"/>
  <c r="CC73" i="5"/>
  <c r="CC71" i="5"/>
  <c r="CC76" i="5"/>
  <c r="CC77" i="5"/>
  <c r="CC74" i="5"/>
  <c r="CC62" i="5"/>
  <c r="CC61" i="5"/>
  <c r="CC60" i="5"/>
  <c r="CC59" i="5"/>
  <c r="CC58" i="5"/>
  <c r="CC57" i="5"/>
  <c r="CC70" i="5"/>
  <c r="CC56" i="5"/>
  <c r="CC55" i="5"/>
  <c r="CC53" i="5"/>
  <c r="CC49" i="5"/>
  <c r="CC54" i="5"/>
  <c r="CC50" i="5"/>
  <c r="CC46" i="5"/>
  <c r="CC43" i="5"/>
  <c r="CC42" i="5"/>
  <c r="CC41" i="5"/>
  <c r="CC40" i="5"/>
  <c r="CC39" i="5"/>
  <c r="CC51" i="5"/>
  <c r="CC45" i="5"/>
  <c r="CC36" i="5"/>
  <c r="CC35" i="5"/>
  <c r="CC34" i="5"/>
  <c r="CC33" i="5"/>
  <c r="CC32" i="5"/>
  <c r="CC31" i="5"/>
  <c r="CC30" i="5"/>
  <c r="CC29" i="5"/>
  <c r="CC28" i="5"/>
  <c r="CC27" i="5"/>
  <c r="CC26" i="5"/>
  <c r="CC25" i="5"/>
  <c r="CC24" i="5"/>
  <c r="CC23" i="5"/>
  <c r="CC48" i="5"/>
  <c r="CC52" i="5"/>
  <c r="CC37" i="5"/>
  <c r="CC44" i="5"/>
  <c r="CC38" i="5"/>
  <c r="CC47" i="5"/>
  <c r="CC22" i="5"/>
  <c r="CC21" i="5"/>
  <c r="CC20" i="5"/>
  <c r="CC19" i="5"/>
  <c r="CC18" i="5"/>
  <c r="CD13" i="5"/>
  <c r="CC17" i="5"/>
  <c r="CC16" i="5"/>
  <c r="CC15" i="5"/>
  <c r="CC14" i="5"/>
  <c r="G87" i="5"/>
  <c r="U87" i="5"/>
  <c r="M87" i="5"/>
  <c r="E88" i="5"/>
  <c r="CB88" i="5" s="1"/>
  <c r="D89" i="5"/>
  <c r="G88" i="5"/>
  <c r="H88" i="5"/>
  <c r="I88" i="5"/>
  <c r="J88" i="5"/>
  <c r="K88" i="5"/>
  <c r="L88" i="5"/>
  <c r="M88" i="5"/>
  <c r="N88" i="5"/>
  <c r="O88" i="5"/>
  <c r="P88" i="5"/>
  <c r="Q88" i="5"/>
  <c r="R88" i="5"/>
  <c r="S88" i="5"/>
  <c r="T88" i="5"/>
  <c r="U88" i="5"/>
  <c r="V88" i="5"/>
  <c r="W88" i="5"/>
  <c r="X88" i="5"/>
  <c r="Y88" i="5"/>
  <c r="Z88" i="5"/>
  <c r="AA88" i="5"/>
  <c r="AB88" i="5"/>
  <c r="AC88" i="5"/>
  <c r="AD88" i="5"/>
  <c r="AE88" i="5"/>
  <c r="AF88" i="5"/>
  <c r="AG88" i="5"/>
  <c r="AH88" i="5"/>
  <c r="AI88" i="5"/>
  <c r="AJ88" i="5"/>
  <c r="AK88" i="5"/>
  <c r="AL88" i="5"/>
  <c r="AM88" i="5"/>
  <c r="AN88" i="5"/>
  <c r="AO88" i="5"/>
  <c r="AP88" i="5"/>
  <c r="AQ88" i="5"/>
  <c r="AR88" i="5"/>
  <c r="AS88" i="5"/>
  <c r="AT88" i="5"/>
  <c r="AU88" i="5"/>
  <c r="AV88" i="5"/>
  <c r="AW88" i="5"/>
  <c r="AX88" i="5"/>
  <c r="AY88" i="5"/>
  <c r="AZ88" i="5"/>
  <c r="BA88" i="5"/>
  <c r="BB88" i="5"/>
  <c r="BC88" i="5"/>
  <c r="BD88" i="5"/>
  <c r="BE88" i="5"/>
  <c r="BF88" i="5"/>
  <c r="BG88" i="5"/>
  <c r="BH88" i="5"/>
  <c r="BI88" i="5"/>
  <c r="BJ88" i="5"/>
  <c r="BK88" i="5"/>
  <c r="BL88" i="5"/>
  <c r="BM88" i="5"/>
  <c r="BN88" i="5"/>
  <c r="BO88" i="5"/>
  <c r="BP88" i="5"/>
  <c r="BQ88" i="5"/>
  <c r="BR88" i="5"/>
  <c r="BS88" i="5"/>
  <c r="BT88" i="5"/>
  <c r="BU88" i="5"/>
  <c r="BV88" i="5"/>
  <c r="BW88" i="5"/>
  <c r="BX88" i="5"/>
  <c r="BY88" i="5"/>
  <c r="BZ88" i="5"/>
  <c r="CA88" i="5"/>
  <c r="BP87" i="5"/>
  <c r="BH87" i="5"/>
  <c r="AZ87" i="5"/>
  <c r="AR87" i="5"/>
  <c r="AJ87" i="5"/>
  <c r="AB87" i="5"/>
  <c r="T87" i="5"/>
  <c r="V206" i="2" l="1"/>
  <c r="V212" i="2" s="1"/>
  <c r="V218" i="2" s="1"/>
  <c r="CE70" i="2"/>
  <c r="CD71" i="2"/>
  <c r="CD72" i="2" s="1"/>
  <c r="W122" i="2"/>
  <c r="W123" i="2"/>
  <c r="E89" i="5"/>
  <c r="CC89" i="5" s="1"/>
  <c r="D90" i="5"/>
  <c r="G89" i="5"/>
  <c r="I89" i="5"/>
  <c r="H89" i="5"/>
  <c r="J89" i="5"/>
  <c r="K89" i="5"/>
  <c r="L89" i="5"/>
  <c r="M89" i="5"/>
  <c r="N89" i="5"/>
  <c r="O89" i="5"/>
  <c r="P89" i="5"/>
  <c r="Q89" i="5"/>
  <c r="R89" i="5"/>
  <c r="S89" i="5"/>
  <c r="T89" i="5"/>
  <c r="U89" i="5"/>
  <c r="V89" i="5"/>
  <c r="W89" i="5"/>
  <c r="X89" i="5"/>
  <c r="Y89" i="5"/>
  <c r="Z89" i="5"/>
  <c r="AA89" i="5"/>
  <c r="AB89" i="5"/>
  <c r="AC89" i="5"/>
  <c r="AD89" i="5"/>
  <c r="AE89" i="5"/>
  <c r="AF89" i="5"/>
  <c r="AG89" i="5"/>
  <c r="AH89" i="5"/>
  <c r="AI89" i="5"/>
  <c r="AJ89" i="5"/>
  <c r="AK89" i="5"/>
  <c r="AL89" i="5"/>
  <c r="AM89" i="5"/>
  <c r="AN89" i="5"/>
  <c r="AO89" i="5"/>
  <c r="AP89" i="5"/>
  <c r="AQ89" i="5"/>
  <c r="AR89" i="5"/>
  <c r="AS89" i="5"/>
  <c r="AT89" i="5"/>
  <c r="AU89" i="5"/>
  <c r="AV89" i="5"/>
  <c r="AW89" i="5"/>
  <c r="AX89" i="5"/>
  <c r="AY89" i="5"/>
  <c r="AZ89" i="5"/>
  <c r="BA89" i="5"/>
  <c r="BB89" i="5"/>
  <c r="BC89" i="5"/>
  <c r="BD89" i="5"/>
  <c r="BE89" i="5"/>
  <c r="BF89" i="5"/>
  <c r="BG89" i="5"/>
  <c r="BH89" i="5"/>
  <c r="BI89" i="5"/>
  <c r="BJ89" i="5"/>
  <c r="BK89" i="5"/>
  <c r="BL89" i="5"/>
  <c r="BM89" i="5"/>
  <c r="BN89" i="5"/>
  <c r="BO89" i="5"/>
  <c r="BP89" i="5"/>
  <c r="BQ89" i="5"/>
  <c r="BR89" i="5"/>
  <c r="BS89" i="5"/>
  <c r="BT89" i="5"/>
  <c r="BU89" i="5"/>
  <c r="BV89" i="5"/>
  <c r="BW89" i="5"/>
  <c r="BX89" i="5"/>
  <c r="BY89" i="5"/>
  <c r="BZ89" i="5"/>
  <c r="CA89" i="5"/>
  <c r="CB89" i="5"/>
  <c r="CD88" i="5"/>
  <c r="CD87" i="5"/>
  <c r="CD86" i="5"/>
  <c r="CD85" i="5"/>
  <c r="CD89" i="5"/>
  <c r="CD84" i="5"/>
  <c r="CD83" i="5"/>
  <c r="CD81" i="5"/>
  <c r="CD80" i="5"/>
  <c r="CD79" i="5"/>
  <c r="CD82" i="5"/>
  <c r="CD78" i="5"/>
  <c r="CD77" i="5"/>
  <c r="CD76" i="5"/>
  <c r="CD75" i="5"/>
  <c r="CD74" i="5"/>
  <c r="CD73" i="5"/>
  <c r="CD71" i="5"/>
  <c r="CD70" i="5"/>
  <c r="CD65" i="5"/>
  <c r="CD64" i="5"/>
  <c r="CD67" i="5"/>
  <c r="CD62" i="5"/>
  <c r="CD61" i="5"/>
  <c r="CD60" i="5"/>
  <c r="CD59" i="5"/>
  <c r="CD58" i="5"/>
  <c r="CD57" i="5"/>
  <c r="CD56" i="5"/>
  <c r="CD55" i="5"/>
  <c r="CD68" i="5"/>
  <c r="CD63" i="5"/>
  <c r="CD72" i="5"/>
  <c r="CD69" i="5"/>
  <c r="CD66" i="5"/>
  <c r="CD54" i="5"/>
  <c r="CD53" i="5"/>
  <c r="CD52" i="5"/>
  <c r="CD51" i="5"/>
  <c r="CD50" i="5"/>
  <c r="CD49" i="5"/>
  <c r="CD48" i="5"/>
  <c r="CD47" i="5"/>
  <c r="CD46" i="5"/>
  <c r="CD43" i="5"/>
  <c r="CD42" i="5"/>
  <c r="CD41" i="5"/>
  <c r="CD40" i="5"/>
  <c r="CD39" i="5"/>
  <c r="CD45" i="5"/>
  <c r="CD37" i="5"/>
  <c r="CD44" i="5"/>
  <c r="CD36" i="5"/>
  <c r="CD35" i="5"/>
  <c r="CD34" i="5"/>
  <c r="CD33" i="5"/>
  <c r="CD32" i="5"/>
  <c r="CD31" i="5"/>
  <c r="CD30" i="5"/>
  <c r="CD29" i="5"/>
  <c r="CD38" i="5"/>
  <c r="CD25" i="5"/>
  <c r="CD28" i="5"/>
  <c r="CD24" i="5"/>
  <c r="CD22" i="5"/>
  <c r="CD21" i="5"/>
  <c r="CD20" i="5"/>
  <c r="CD27" i="5"/>
  <c r="CD23" i="5"/>
  <c r="CD26" i="5"/>
  <c r="CD19" i="5"/>
  <c r="CD18" i="5"/>
  <c r="CE13" i="5"/>
  <c r="CD17" i="5"/>
  <c r="CD16" i="5"/>
  <c r="CD15" i="5"/>
  <c r="CD14" i="5"/>
  <c r="W125" i="2" l="1"/>
  <c r="W131" i="2" s="1"/>
  <c r="W137" i="2" s="1"/>
  <c r="W205" i="2"/>
  <c r="W206" i="2" s="1"/>
  <c r="W212" i="2" s="1"/>
  <c r="W218" i="2" s="1"/>
  <c r="CF70" i="2"/>
  <c r="CE71" i="2"/>
  <c r="CE72" i="2" s="1"/>
  <c r="X120" i="2"/>
  <c r="X121" i="2" s="1"/>
  <c r="CE88" i="5"/>
  <c r="CE90" i="5"/>
  <c r="CE87" i="5"/>
  <c r="CE86" i="5"/>
  <c r="CE85" i="5"/>
  <c r="CE83" i="5"/>
  <c r="CE81" i="5"/>
  <c r="CE80" i="5"/>
  <c r="CE79" i="5"/>
  <c r="CE82" i="5"/>
  <c r="CE89" i="5"/>
  <c r="CE78" i="5"/>
  <c r="CE77" i="5"/>
  <c r="CE76" i="5"/>
  <c r="CE75" i="5"/>
  <c r="CE74" i="5"/>
  <c r="CE73" i="5"/>
  <c r="CE72" i="5"/>
  <c r="CE84" i="5"/>
  <c r="CE71" i="5"/>
  <c r="CE70" i="5"/>
  <c r="CE69" i="5"/>
  <c r="CE68" i="5"/>
  <c r="CE67" i="5"/>
  <c r="CE66" i="5"/>
  <c r="CE62" i="5"/>
  <c r="CE61" i="5"/>
  <c r="CE60" i="5"/>
  <c r="CE59" i="5"/>
  <c r="CE58" i="5"/>
  <c r="CE57" i="5"/>
  <c r="CE56" i="5"/>
  <c r="CE55" i="5"/>
  <c r="CE63" i="5"/>
  <c r="CE64" i="5"/>
  <c r="CE65" i="5"/>
  <c r="CE54" i="5"/>
  <c r="CE53" i="5"/>
  <c r="CE52" i="5"/>
  <c r="CE51" i="5"/>
  <c r="CE50" i="5"/>
  <c r="CE49" i="5"/>
  <c r="CE48" i="5"/>
  <c r="CE46" i="5"/>
  <c r="CE43" i="5"/>
  <c r="CE42" i="5"/>
  <c r="CE41" i="5"/>
  <c r="CE40" i="5"/>
  <c r="CE39" i="5"/>
  <c r="CE38" i="5"/>
  <c r="CE37" i="5"/>
  <c r="CE45" i="5"/>
  <c r="CE44" i="5"/>
  <c r="CE47" i="5"/>
  <c r="CE32" i="5"/>
  <c r="CE25" i="5"/>
  <c r="CE33" i="5"/>
  <c r="CE34" i="5"/>
  <c r="CE28" i="5"/>
  <c r="CE24" i="5"/>
  <c r="CE22" i="5"/>
  <c r="CE21" i="5"/>
  <c r="CE20" i="5"/>
  <c r="CE19" i="5"/>
  <c r="CE18" i="5"/>
  <c r="CE35" i="5"/>
  <c r="CE36" i="5"/>
  <c r="CE27" i="5"/>
  <c r="CE23" i="5"/>
  <c r="CE31" i="5"/>
  <c r="CE30" i="5"/>
  <c r="CE17" i="5"/>
  <c r="CE26" i="5"/>
  <c r="CE16" i="5"/>
  <c r="CE15" i="5"/>
  <c r="CE14" i="5"/>
  <c r="CE29" i="5"/>
  <c r="CF13" i="5"/>
  <c r="E90" i="5"/>
  <c r="CD90" i="5" s="1"/>
  <c r="D91" i="5"/>
  <c r="G90" i="5"/>
  <c r="M90" i="5"/>
  <c r="N90" i="5"/>
  <c r="O90" i="5"/>
  <c r="U90" i="5"/>
  <c r="V90" i="5"/>
  <c r="W90" i="5"/>
  <c r="AC90" i="5"/>
  <c r="AD90" i="5"/>
  <c r="AE90" i="5"/>
  <c r="AK90" i="5"/>
  <c r="AL90" i="5"/>
  <c r="AM90" i="5"/>
  <c r="AS90" i="5"/>
  <c r="AT90" i="5"/>
  <c r="AU90" i="5"/>
  <c r="BA90" i="5"/>
  <c r="BB90" i="5"/>
  <c r="BC90" i="5"/>
  <c r="BF90" i="5"/>
  <c r="BI90" i="5"/>
  <c r="BJ90" i="5"/>
  <c r="BK90" i="5"/>
  <c r="BN90" i="5"/>
  <c r="BQ90" i="5"/>
  <c r="BR90" i="5"/>
  <c r="BS90" i="5"/>
  <c r="BV90" i="5"/>
  <c r="BY90" i="5"/>
  <c r="BZ90" i="5"/>
  <c r="CA90" i="5"/>
  <c r="CG70" i="2" l="1"/>
  <c r="CF71" i="2"/>
  <c r="CF72" i="2" s="1"/>
  <c r="X122" i="2"/>
  <c r="X123" i="2"/>
  <c r="E91" i="5"/>
  <c r="D92" i="5"/>
  <c r="G91" i="5"/>
  <c r="H91" i="5"/>
  <c r="I91" i="5"/>
  <c r="J91" i="5"/>
  <c r="K91" i="5"/>
  <c r="L91" i="5"/>
  <c r="M91" i="5"/>
  <c r="N91" i="5"/>
  <c r="O91" i="5"/>
  <c r="P91" i="5"/>
  <c r="Q91" i="5"/>
  <c r="R91" i="5"/>
  <c r="S91" i="5"/>
  <c r="T91" i="5"/>
  <c r="U91" i="5"/>
  <c r="V91" i="5"/>
  <c r="W91" i="5"/>
  <c r="X91" i="5"/>
  <c r="Y91" i="5"/>
  <c r="Z91" i="5"/>
  <c r="AA91" i="5"/>
  <c r="AB91" i="5"/>
  <c r="AC91" i="5"/>
  <c r="AD91" i="5"/>
  <c r="AE91" i="5"/>
  <c r="AF91" i="5"/>
  <c r="AG91" i="5"/>
  <c r="AH91" i="5"/>
  <c r="AI91" i="5"/>
  <c r="AJ91" i="5"/>
  <c r="AK91" i="5"/>
  <c r="AL91" i="5"/>
  <c r="AM91" i="5"/>
  <c r="AN91" i="5"/>
  <c r="AO91" i="5"/>
  <c r="AP91" i="5"/>
  <c r="AQ91" i="5"/>
  <c r="AR91" i="5"/>
  <c r="AS91" i="5"/>
  <c r="AT91" i="5"/>
  <c r="AU91" i="5"/>
  <c r="AV91" i="5"/>
  <c r="AW91" i="5"/>
  <c r="AX91" i="5"/>
  <c r="AY91" i="5"/>
  <c r="AZ91" i="5"/>
  <c r="BA91" i="5"/>
  <c r="BB91" i="5"/>
  <c r="BC91" i="5"/>
  <c r="BD91" i="5"/>
  <c r="BE91" i="5"/>
  <c r="BF91" i="5"/>
  <c r="BG91" i="5"/>
  <c r="BH91" i="5"/>
  <c r="BI91" i="5"/>
  <c r="BJ91" i="5"/>
  <c r="BK91" i="5"/>
  <c r="BL91" i="5"/>
  <c r="BM91" i="5"/>
  <c r="BN91" i="5"/>
  <c r="BO91" i="5"/>
  <c r="BP91" i="5"/>
  <c r="BQ91" i="5"/>
  <c r="BR91" i="5"/>
  <c r="BS91" i="5"/>
  <c r="BT91" i="5"/>
  <c r="BU91" i="5"/>
  <c r="BV91" i="5"/>
  <c r="BW91" i="5"/>
  <c r="BX91" i="5"/>
  <c r="BY91" i="5"/>
  <c r="BZ91" i="5"/>
  <c r="CA91" i="5"/>
  <c r="CB91" i="5"/>
  <c r="CC91" i="5"/>
  <c r="CD91" i="5"/>
  <c r="BX90" i="5"/>
  <c r="BP90" i="5"/>
  <c r="BH90" i="5"/>
  <c r="AZ90" i="5"/>
  <c r="AR90" i="5"/>
  <c r="AJ90" i="5"/>
  <c r="AB90" i="5"/>
  <c r="T90" i="5"/>
  <c r="L90" i="5"/>
  <c r="CF91" i="5"/>
  <c r="CF90" i="5"/>
  <c r="CF87" i="5"/>
  <c r="CF86" i="5"/>
  <c r="CF85" i="5"/>
  <c r="CF89" i="5"/>
  <c r="CF88" i="5"/>
  <c r="CF83" i="5"/>
  <c r="CF81" i="5"/>
  <c r="CF80" i="5"/>
  <c r="CF79" i="5"/>
  <c r="CF78" i="5"/>
  <c r="CF82" i="5"/>
  <c r="CF84" i="5"/>
  <c r="CF75" i="5"/>
  <c r="CF73" i="5"/>
  <c r="CF76" i="5"/>
  <c r="CF77" i="5"/>
  <c r="CF70" i="5"/>
  <c r="CF69" i="5"/>
  <c r="CF68" i="5"/>
  <c r="CF67" i="5"/>
  <c r="CF66" i="5"/>
  <c r="CF65" i="5"/>
  <c r="CF74" i="5"/>
  <c r="CF72" i="5"/>
  <c r="CF71" i="5"/>
  <c r="CF63" i="5"/>
  <c r="CF64" i="5"/>
  <c r="CF58" i="5"/>
  <c r="CF59" i="5"/>
  <c r="CF60" i="5"/>
  <c r="CF56" i="5"/>
  <c r="CF54" i="5"/>
  <c r="CF53" i="5"/>
  <c r="CF52" i="5"/>
  <c r="CF51" i="5"/>
  <c r="CF50" i="5"/>
  <c r="CF49" i="5"/>
  <c r="CF48" i="5"/>
  <c r="CF47" i="5"/>
  <c r="CF61" i="5"/>
  <c r="CF62" i="5"/>
  <c r="CF55" i="5"/>
  <c r="CF57" i="5"/>
  <c r="CF46" i="5"/>
  <c r="CF43" i="5"/>
  <c r="CF42" i="5"/>
  <c r="CF41" i="5"/>
  <c r="CF40" i="5"/>
  <c r="CF39" i="5"/>
  <c r="CF38" i="5"/>
  <c r="CF37" i="5"/>
  <c r="CF45" i="5"/>
  <c r="CF44" i="5"/>
  <c r="CF36" i="5"/>
  <c r="CF35" i="5"/>
  <c r="CF34" i="5"/>
  <c r="CF33" i="5"/>
  <c r="CF32" i="5"/>
  <c r="CF31" i="5"/>
  <c r="CF30" i="5"/>
  <c r="CF29" i="5"/>
  <c r="CF28" i="5"/>
  <c r="CF24" i="5"/>
  <c r="CF22" i="5"/>
  <c r="CF21" i="5"/>
  <c r="CF20" i="5"/>
  <c r="CF19" i="5"/>
  <c r="CF18" i="5"/>
  <c r="CF17" i="5"/>
  <c r="CF27" i="5"/>
  <c r="CF23" i="5"/>
  <c r="CF26" i="5"/>
  <c r="CF25" i="5"/>
  <c r="CF16" i="5"/>
  <c r="CF15" i="5"/>
  <c r="CF14" i="5"/>
  <c r="CG13" i="5"/>
  <c r="CE91" i="5"/>
  <c r="BW90" i="5"/>
  <c r="BO90" i="5"/>
  <c r="BG90" i="5"/>
  <c r="AY90" i="5"/>
  <c r="AQ90" i="5"/>
  <c r="AI90" i="5"/>
  <c r="AA90" i="5"/>
  <c r="S90" i="5"/>
  <c r="K90" i="5"/>
  <c r="AX90" i="5"/>
  <c r="AP90" i="5"/>
  <c r="AH90" i="5"/>
  <c r="Z90" i="5"/>
  <c r="R90" i="5"/>
  <c r="J90" i="5"/>
  <c r="CC90" i="5"/>
  <c r="BU90" i="5"/>
  <c r="BM90" i="5"/>
  <c r="BE90" i="5"/>
  <c r="AW90" i="5"/>
  <c r="AO90" i="5"/>
  <c r="AG90" i="5"/>
  <c r="Y90" i="5"/>
  <c r="Q90" i="5"/>
  <c r="H90" i="5"/>
  <c r="CB90" i="5"/>
  <c r="BT90" i="5"/>
  <c r="BL90" i="5"/>
  <c r="BD90" i="5"/>
  <c r="AV90" i="5"/>
  <c r="AN90" i="5"/>
  <c r="AF90" i="5"/>
  <c r="X90" i="5"/>
  <c r="P90" i="5"/>
  <c r="I90" i="5"/>
  <c r="X125" i="2" l="1"/>
  <c r="X131" i="2" s="1"/>
  <c r="X137" i="2" s="1"/>
  <c r="X205" i="2"/>
  <c r="X206" i="2" s="1"/>
  <c r="X212" i="2" s="1"/>
  <c r="X218" i="2" s="1"/>
  <c r="CH70" i="2"/>
  <c r="CG71" i="2"/>
  <c r="CG72" i="2" s="1"/>
  <c r="Y120" i="2"/>
  <c r="CG92" i="5"/>
  <c r="CG91" i="5"/>
  <c r="CG90" i="5"/>
  <c r="CG89" i="5"/>
  <c r="CG88" i="5"/>
  <c r="CG87" i="5"/>
  <c r="CG86" i="5"/>
  <c r="CG85" i="5"/>
  <c r="CG84" i="5"/>
  <c r="CG83" i="5"/>
  <c r="CG81" i="5"/>
  <c r="CG80" i="5"/>
  <c r="CG79" i="5"/>
  <c r="CG78" i="5"/>
  <c r="CG82" i="5"/>
  <c r="CG77" i="5"/>
  <c r="CG76" i="5"/>
  <c r="CG75" i="5"/>
  <c r="CG74" i="5"/>
  <c r="CG73" i="5"/>
  <c r="CG70" i="5"/>
  <c r="CG69" i="5"/>
  <c r="CG68" i="5"/>
  <c r="CG67" i="5"/>
  <c r="CG66" i="5"/>
  <c r="CG65" i="5"/>
  <c r="CG64" i="5"/>
  <c r="CG63" i="5"/>
  <c r="CG72" i="5"/>
  <c r="CG71" i="5"/>
  <c r="CG62" i="5"/>
  <c r="CG61" i="5"/>
  <c r="CG60" i="5"/>
  <c r="CG59" i="5"/>
  <c r="CG58" i="5"/>
  <c r="CG56" i="5"/>
  <c r="CG54" i="5"/>
  <c r="CG53" i="5"/>
  <c r="CG52" i="5"/>
  <c r="CG51" i="5"/>
  <c r="CG50" i="5"/>
  <c r="CG49" i="5"/>
  <c r="CG48" i="5"/>
  <c r="CG47" i="5"/>
  <c r="CG46" i="5"/>
  <c r="CG45" i="5"/>
  <c r="CG55" i="5"/>
  <c r="CG57" i="5"/>
  <c r="CG43" i="5"/>
  <c r="CG42" i="5"/>
  <c r="CG41" i="5"/>
  <c r="CG40" i="5"/>
  <c r="CG39" i="5"/>
  <c r="CG38" i="5"/>
  <c r="CG37" i="5"/>
  <c r="CG44" i="5"/>
  <c r="CG36" i="5"/>
  <c r="CG35" i="5"/>
  <c r="CG34" i="5"/>
  <c r="CG33" i="5"/>
  <c r="CG32" i="5"/>
  <c r="CG31" i="5"/>
  <c r="CG30" i="5"/>
  <c r="CG28" i="5"/>
  <c r="CG24" i="5"/>
  <c r="CG22" i="5"/>
  <c r="CG21" i="5"/>
  <c r="CG20" i="5"/>
  <c r="CG19" i="5"/>
  <c r="CG18" i="5"/>
  <c r="CG17" i="5"/>
  <c r="CG27" i="5"/>
  <c r="CG23" i="5"/>
  <c r="CG26" i="5"/>
  <c r="CG29" i="5"/>
  <c r="CG16" i="5"/>
  <c r="CG15" i="5"/>
  <c r="CG14" i="5"/>
  <c r="CG25" i="5"/>
  <c r="CH13" i="5"/>
  <c r="E92" i="5"/>
  <c r="CF92" i="5" s="1"/>
  <c r="D93" i="5"/>
  <c r="M92" i="5"/>
  <c r="N92" i="5"/>
  <c r="U92" i="5"/>
  <c r="V92" i="5"/>
  <c r="W92" i="5"/>
  <c r="AB92" i="5"/>
  <c r="AC92" i="5"/>
  <c r="AD92" i="5"/>
  <c r="AE92" i="5"/>
  <c r="AJ92" i="5"/>
  <c r="AK92" i="5"/>
  <c r="AL92" i="5"/>
  <c r="AM92" i="5"/>
  <c r="AR92" i="5"/>
  <c r="AS92" i="5"/>
  <c r="AT92" i="5"/>
  <c r="AU92" i="5"/>
  <c r="AX92" i="5"/>
  <c r="AZ92" i="5"/>
  <c r="BA92" i="5"/>
  <c r="BB92" i="5"/>
  <c r="BC92" i="5"/>
  <c r="BF92" i="5"/>
  <c r="BH92" i="5"/>
  <c r="BI92" i="5"/>
  <c r="BJ92" i="5"/>
  <c r="BK92" i="5"/>
  <c r="BN92" i="5"/>
  <c r="BP92" i="5"/>
  <c r="BQ92" i="5"/>
  <c r="BR92" i="5"/>
  <c r="BS92" i="5"/>
  <c r="BV92" i="5"/>
  <c r="BX92" i="5"/>
  <c r="BY92" i="5"/>
  <c r="BZ92" i="5"/>
  <c r="CA92" i="5"/>
  <c r="CD92" i="5"/>
  <c r="CI70" i="2" l="1"/>
  <c r="CH71" i="2"/>
  <c r="CH72" i="2" s="1"/>
  <c r="Y121" i="2"/>
  <c r="Y122" i="2" s="1"/>
  <c r="Y123" i="2"/>
  <c r="O92" i="5"/>
  <c r="G92" i="5"/>
  <c r="E93" i="5"/>
  <c r="K93" i="5" s="1"/>
  <c r="D94" i="5"/>
  <c r="G93" i="5"/>
  <c r="H93" i="5"/>
  <c r="I93" i="5"/>
  <c r="J93" i="5"/>
  <c r="M93" i="5"/>
  <c r="N93" i="5"/>
  <c r="O93" i="5"/>
  <c r="P93" i="5"/>
  <c r="Q93" i="5"/>
  <c r="R93" i="5"/>
  <c r="U93" i="5"/>
  <c r="V93" i="5"/>
  <c r="W93" i="5"/>
  <c r="X93" i="5"/>
  <c r="Y93" i="5"/>
  <c r="Z93" i="5"/>
  <c r="AC93" i="5"/>
  <c r="AD93" i="5"/>
  <c r="AE93" i="5"/>
  <c r="AF93" i="5"/>
  <c r="AG93" i="5"/>
  <c r="AH93" i="5"/>
  <c r="AI93" i="5"/>
  <c r="AK93" i="5"/>
  <c r="AL93" i="5"/>
  <c r="AM93" i="5"/>
  <c r="AN93" i="5"/>
  <c r="AO93" i="5"/>
  <c r="AP93" i="5"/>
  <c r="AQ93" i="5"/>
  <c r="AS93" i="5"/>
  <c r="AT93" i="5"/>
  <c r="AU93" i="5"/>
  <c r="AV93" i="5"/>
  <c r="AW93" i="5"/>
  <c r="AX93" i="5"/>
  <c r="AY93" i="5"/>
  <c r="BA93" i="5"/>
  <c r="BB93" i="5"/>
  <c r="BC93" i="5"/>
  <c r="BD93" i="5"/>
  <c r="BE93" i="5"/>
  <c r="BF93" i="5"/>
  <c r="BG93" i="5"/>
  <c r="BI93" i="5"/>
  <c r="BJ93" i="5"/>
  <c r="BK93" i="5"/>
  <c r="BL93" i="5"/>
  <c r="BM93" i="5"/>
  <c r="BN93" i="5"/>
  <c r="BO93" i="5"/>
  <c r="BQ93" i="5"/>
  <c r="BR93" i="5"/>
  <c r="BS93" i="5"/>
  <c r="BT93" i="5"/>
  <c r="BU93" i="5"/>
  <c r="BV93" i="5"/>
  <c r="BW93" i="5"/>
  <c r="BX93" i="5"/>
  <c r="BY93" i="5"/>
  <c r="BZ93" i="5"/>
  <c r="CA93" i="5"/>
  <c r="CB93" i="5"/>
  <c r="CC93" i="5"/>
  <c r="CD93" i="5"/>
  <c r="CE93" i="5"/>
  <c r="CF93" i="5"/>
  <c r="T92" i="5"/>
  <c r="L92" i="5"/>
  <c r="CH93" i="5"/>
  <c r="CH92" i="5"/>
  <c r="CH91" i="5"/>
  <c r="CH90" i="5"/>
  <c r="CH89" i="5"/>
  <c r="CH88" i="5"/>
  <c r="CH87" i="5"/>
  <c r="CH86" i="5"/>
  <c r="CH85" i="5"/>
  <c r="CH84" i="5"/>
  <c r="CH83" i="5"/>
  <c r="CH82" i="5"/>
  <c r="CH80" i="5"/>
  <c r="CH81" i="5"/>
  <c r="CH78" i="5"/>
  <c r="CH77" i="5"/>
  <c r="CH76" i="5"/>
  <c r="CH75" i="5"/>
  <c r="CH74" i="5"/>
  <c r="CH73" i="5"/>
  <c r="CH79" i="5"/>
  <c r="CH70" i="5"/>
  <c r="CH72" i="5"/>
  <c r="CH71" i="5"/>
  <c r="CH67" i="5"/>
  <c r="CH63" i="5"/>
  <c r="CH68" i="5"/>
  <c r="CH69" i="5"/>
  <c r="CH64" i="5"/>
  <c r="CH62" i="5"/>
  <c r="CH61" i="5"/>
  <c r="CH60" i="5"/>
  <c r="CH59" i="5"/>
  <c r="CH58" i="5"/>
  <c r="CH57" i="5"/>
  <c r="CH66" i="5"/>
  <c r="CH65" i="5"/>
  <c r="CH56" i="5"/>
  <c r="CH54" i="5"/>
  <c r="CH53" i="5"/>
  <c r="CH52" i="5"/>
  <c r="CH51" i="5"/>
  <c r="CH50" i="5"/>
  <c r="CH49" i="5"/>
  <c r="CH48" i="5"/>
  <c r="CH47" i="5"/>
  <c r="CH46" i="5"/>
  <c r="CH45" i="5"/>
  <c r="CH44" i="5"/>
  <c r="CH55" i="5"/>
  <c r="CH40" i="5"/>
  <c r="CH37" i="5"/>
  <c r="CH41" i="5"/>
  <c r="CH36" i="5"/>
  <c r="CH35" i="5"/>
  <c r="CH34" i="5"/>
  <c r="CH33" i="5"/>
  <c r="CH32" i="5"/>
  <c r="CH31" i="5"/>
  <c r="CH30" i="5"/>
  <c r="CH29" i="5"/>
  <c r="CH42" i="5"/>
  <c r="CH38" i="5"/>
  <c r="CH43" i="5"/>
  <c r="CH39" i="5"/>
  <c r="CH27" i="5"/>
  <c r="CH23" i="5"/>
  <c r="CH26" i="5"/>
  <c r="CH25" i="5"/>
  <c r="CH28" i="5"/>
  <c r="CH24" i="5"/>
  <c r="CH22" i="5"/>
  <c r="CH21" i="5"/>
  <c r="CH20" i="5"/>
  <c r="CH19" i="5"/>
  <c r="CH18" i="5"/>
  <c r="CH17" i="5"/>
  <c r="CI13" i="5"/>
  <c r="CH16" i="5"/>
  <c r="CH15" i="5"/>
  <c r="CH14" i="5"/>
  <c r="CE92" i="5"/>
  <c r="BW92" i="5"/>
  <c r="BO92" i="5"/>
  <c r="BG92" i="5"/>
  <c r="AY92" i="5"/>
  <c r="AQ92" i="5"/>
  <c r="AI92" i="5"/>
  <c r="AA92" i="5"/>
  <c r="S92" i="5"/>
  <c r="K92" i="5"/>
  <c r="AP92" i="5"/>
  <c r="AH92" i="5"/>
  <c r="Z92" i="5"/>
  <c r="R92" i="5"/>
  <c r="J92" i="5"/>
  <c r="CG93" i="5"/>
  <c r="CC92" i="5"/>
  <c r="BU92" i="5"/>
  <c r="BM92" i="5"/>
  <c r="BE92" i="5"/>
  <c r="AW92" i="5"/>
  <c r="AO92" i="5"/>
  <c r="AG92" i="5"/>
  <c r="Y92" i="5"/>
  <c r="Q92" i="5"/>
  <c r="I92" i="5"/>
  <c r="CB92" i="5"/>
  <c r="BT92" i="5"/>
  <c r="BL92" i="5"/>
  <c r="BD92" i="5"/>
  <c r="AV92" i="5"/>
  <c r="AN92" i="5"/>
  <c r="AF92" i="5"/>
  <c r="X92" i="5"/>
  <c r="P92" i="5"/>
  <c r="H92" i="5"/>
  <c r="Y125" i="2" l="1"/>
  <c r="Y131" i="2" s="1"/>
  <c r="Y137" i="2" s="1"/>
  <c r="Y205" i="2"/>
  <c r="Y206" i="2" s="1"/>
  <c r="Y212" i="2" s="1"/>
  <c r="Y218" i="2" s="1"/>
  <c r="CJ70" i="2"/>
  <c r="CI71" i="2"/>
  <c r="CI72" i="2" s="1"/>
  <c r="Z120" i="2"/>
  <c r="CI94" i="5"/>
  <c r="CI93" i="5"/>
  <c r="CI92" i="5"/>
  <c r="CI91" i="5"/>
  <c r="CI90" i="5"/>
  <c r="CI87" i="5"/>
  <c r="CI86" i="5"/>
  <c r="CI85" i="5"/>
  <c r="CI84" i="5"/>
  <c r="CI83" i="5"/>
  <c r="CI82" i="5"/>
  <c r="CI89" i="5"/>
  <c r="CI81" i="5"/>
  <c r="CI80" i="5"/>
  <c r="CI78" i="5"/>
  <c r="CI77" i="5"/>
  <c r="CI76" i="5"/>
  <c r="CI75" i="5"/>
  <c r="CI74" i="5"/>
  <c r="CI73" i="5"/>
  <c r="CI72" i="5"/>
  <c r="CI71" i="5"/>
  <c r="CI88" i="5"/>
  <c r="CI70" i="5"/>
  <c r="CI69" i="5"/>
  <c r="CI68" i="5"/>
  <c r="CI67" i="5"/>
  <c r="CI66" i="5"/>
  <c r="CI65" i="5"/>
  <c r="CI79" i="5"/>
  <c r="CI64" i="5"/>
  <c r="CI62" i="5"/>
  <c r="CI61" i="5"/>
  <c r="CI60" i="5"/>
  <c r="CI59" i="5"/>
  <c r="CI58" i="5"/>
  <c r="CI63" i="5"/>
  <c r="CI55" i="5"/>
  <c r="CI57" i="5"/>
  <c r="CI56" i="5"/>
  <c r="CI53" i="5"/>
  <c r="CI49" i="5"/>
  <c r="CI46" i="5"/>
  <c r="CI45" i="5"/>
  <c r="CI54" i="5"/>
  <c r="CI50" i="5"/>
  <c r="CI44" i="5"/>
  <c r="CI51" i="5"/>
  <c r="CI47" i="5"/>
  <c r="CI52" i="5"/>
  <c r="CI48" i="5"/>
  <c r="CI40" i="5"/>
  <c r="CI37" i="5"/>
  <c r="CI41" i="5"/>
  <c r="CI36" i="5"/>
  <c r="CI35" i="5"/>
  <c r="CI34" i="5"/>
  <c r="CI33" i="5"/>
  <c r="CI32" i="5"/>
  <c r="CI31" i="5"/>
  <c r="CI30" i="5"/>
  <c r="CI29" i="5"/>
  <c r="CI42" i="5"/>
  <c r="CI38" i="5"/>
  <c r="CI27" i="5"/>
  <c r="CI23" i="5"/>
  <c r="CI26" i="5"/>
  <c r="CI39" i="5"/>
  <c r="CI43" i="5"/>
  <c r="CI25" i="5"/>
  <c r="CI24" i="5"/>
  <c r="CI20" i="5"/>
  <c r="CJ13" i="5"/>
  <c r="CI21" i="5"/>
  <c r="CI16" i="5"/>
  <c r="CI22" i="5"/>
  <c r="CI14" i="5"/>
  <c r="CI28" i="5"/>
  <c r="CI19" i="5"/>
  <c r="CI18" i="5"/>
  <c r="CI17" i="5"/>
  <c r="CI15" i="5"/>
  <c r="E94" i="5"/>
  <c r="CH94" i="5" s="1"/>
  <c r="D95" i="5"/>
  <c r="M94" i="5"/>
  <c r="N94" i="5"/>
  <c r="O94" i="5"/>
  <c r="U94" i="5"/>
  <c r="V94" i="5"/>
  <c r="W94" i="5"/>
  <c r="AC94" i="5"/>
  <c r="AD94" i="5"/>
  <c r="AE94" i="5"/>
  <c r="AK94" i="5"/>
  <c r="AL94" i="5"/>
  <c r="AM94" i="5"/>
  <c r="AS94" i="5"/>
  <c r="AT94" i="5"/>
  <c r="AU94" i="5"/>
  <c r="BA94" i="5"/>
  <c r="BB94" i="5"/>
  <c r="BC94" i="5"/>
  <c r="BI94" i="5"/>
  <c r="BJ94" i="5"/>
  <c r="BK94" i="5"/>
  <c r="BQ94" i="5"/>
  <c r="BR94" i="5"/>
  <c r="BS94" i="5"/>
  <c r="BV94" i="5"/>
  <c r="BY94" i="5"/>
  <c r="BZ94" i="5"/>
  <c r="CA94" i="5"/>
  <c r="CD94" i="5"/>
  <c r="CG94" i="5"/>
  <c r="BP93" i="5"/>
  <c r="BH93" i="5"/>
  <c r="AZ93" i="5"/>
  <c r="AR93" i="5"/>
  <c r="AJ93" i="5"/>
  <c r="AB93" i="5"/>
  <c r="T93" i="5"/>
  <c r="L93" i="5"/>
  <c r="AA93" i="5"/>
  <c r="S93" i="5"/>
  <c r="CK70" i="2" l="1"/>
  <c r="CJ71" i="2"/>
  <c r="CJ72" i="2" s="1"/>
  <c r="Z121" i="2"/>
  <c r="Z122" i="2" s="1"/>
  <c r="Z123" i="2"/>
  <c r="D96" i="5"/>
  <c r="E95" i="5"/>
  <c r="G95" i="5" s="1"/>
  <c r="I95" i="5"/>
  <c r="H95" i="5"/>
  <c r="J95" i="5"/>
  <c r="K95" i="5"/>
  <c r="L95" i="5"/>
  <c r="O95" i="5"/>
  <c r="P95" i="5"/>
  <c r="Q95" i="5"/>
  <c r="R95" i="5"/>
  <c r="S95" i="5"/>
  <c r="T95" i="5"/>
  <c r="V95" i="5"/>
  <c r="W95" i="5"/>
  <c r="X95" i="5"/>
  <c r="Y95" i="5"/>
  <c r="Z95" i="5"/>
  <c r="AA95" i="5"/>
  <c r="AB95" i="5"/>
  <c r="AD95" i="5"/>
  <c r="AE95" i="5"/>
  <c r="AF95" i="5"/>
  <c r="AG95" i="5"/>
  <c r="AH95" i="5"/>
  <c r="AI95" i="5"/>
  <c r="AJ95" i="5"/>
  <c r="AK95" i="5"/>
  <c r="AL95" i="5"/>
  <c r="AM95" i="5"/>
  <c r="AN95" i="5"/>
  <c r="AO95" i="5"/>
  <c r="AP95" i="5"/>
  <c r="AQ95" i="5"/>
  <c r="AR95" i="5"/>
  <c r="AS95" i="5"/>
  <c r="AT95" i="5"/>
  <c r="AU95" i="5"/>
  <c r="AV95" i="5"/>
  <c r="AW95" i="5"/>
  <c r="AX95" i="5"/>
  <c r="AY95" i="5"/>
  <c r="AZ95" i="5"/>
  <c r="BA95" i="5"/>
  <c r="BB95" i="5"/>
  <c r="BC95" i="5"/>
  <c r="BD95" i="5"/>
  <c r="BE95" i="5"/>
  <c r="BF95" i="5"/>
  <c r="BG95" i="5"/>
  <c r="BH95" i="5"/>
  <c r="BI95" i="5"/>
  <c r="BJ95" i="5"/>
  <c r="BK95" i="5"/>
  <c r="BL95" i="5"/>
  <c r="BM95" i="5"/>
  <c r="BN95" i="5"/>
  <c r="BO95" i="5"/>
  <c r="BP95" i="5"/>
  <c r="BQ95" i="5"/>
  <c r="BR95" i="5"/>
  <c r="BS95" i="5"/>
  <c r="BT95" i="5"/>
  <c r="BU95" i="5"/>
  <c r="BV95" i="5"/>
  <c r="BW95" i="5"/>
  <c r="BX95" i="5"/>
  <c r="BY95" i="5"/>
  <c r="BZ95" i="5"/>
  <c r="CA95" i="5"/>
  <c r="CB95" i="5"/>
  <c r="CC95" i="5"/>
  <c r="CD95" i="5"/>
  <c r="CE95" i="5"/>
  <c r="CF95" i="5"/>
  <c r="CG95" i="5"/>
  <c r="CH95" i="5"/>
  <c r="G94" i="5"/>
  <c r="CF94" i="5"/>
  <c r="BX94" i="5"/>
  <c r="BP94" i="5"/>
  <c r="BH94" i="5"/>
  <c r="AZ94" i="5"/>
  <c r="AR94" i="5"/>
  <c r="AJ94" i="5"/>
  <c r="AB94" i="5"/>
  <c r="T94" i="5"/>
  <c r="L94" i="5"/>
  <c r="CE94" i="5"/>
  <c r="BW94" i="5"/>
  <c r="BO94" i="5"/>
  <c r="BG94" i="5"/>
  <c r="AY94" i="5"/>
  <c r="AQ94" i="5"/>
  <c r="AI94" i="5"/>
  <c r="AA94" i="5"/>
  <c r="S94" i="5"/>
  <c r="K94" i="5"/>
  <c r="CJ95" i="5"/>
  <c r="CJ94" i="5"/>
  <c r="CJ91" i="5"/>
  <c r="CJ90" i="5"/>
  <c r="CJ92" i="5"/>
  <c r="CJ89" i="5"/>
  <c r="CJ93" i="5"/>
  <c r="CJ88" i="5"/>
  <c r="CJ87" i="5"/>
  <c r="CJ86" i="5"/>
  <c r="CJ85" i="5"/>
  <c r="CJ83" i="5"/>
  <c r="CJ84" i="5"/>
  <c r="CJ81" i="5"/>
  <c r="CJ80" i="5"/>
  <c r="CJ79" i="5"/>
  <c r="CJ77" i="5"/>
  <c r="CJ76" i="5"/>
  <c r="CJ75" i="5"/>
  <c r="CJ74" i="5"/>
  <c r="CJ73" i="5"/>
  <c r="CJ72" i="5"/>
  <c r="CJ71" i="5"/>
  <c r="CJ70" i="5"/>
  <c r="CJ82" i="5"/>
  <c r="CJ69" i="5"/>
  <c r="CJ68" i="5"/>
  <c r="CJ67" i="5"/>
  <c r="CJ66" i="5"/>
  <c r="CJ65" i="5"/>
  <c r="CJ64" i="5"/>
  <c r="CJ63" i="5"/>
  <c r="CJ78" i="5"/>
  <c r="CJ62" i="5"/>
  <c r="CJ61" i="5"/>
  <c r="CJ60" i="5"/>
  <c r="CJ59" i="5"/>
  <c r="CJ58" i="5"/>
  <c r="CJ57" i="5"/>
  <c r="CJ55" i="5"/>
  <c r="CJ56" i="5"/>
  <c r="CJ54" i="5"/>
  <c r="CJ53" i="5"/>
  <c r="CJ52" i="5"/>
  <c r="CJ51" i="5"/>
  <c r="CJ50" i="5"/>
  <c r="CJ49" i="5"/>
  <c r="CJ48" i="5"/>
  <c r="CJ47" i="5"/>
  <c r="CJ45" i="5"/>
  <c r="CJ44" i="5"/>
  <c r="CJ43" i="5"/>
  <c r="CJ42" i="5"/>
  <c r="CJ41" i="5"/>
  <c r="CJ40" i="5"/>
  <c r="CJ39" i="5"/>
  <c r="CJ38" i="5"/>
  <c r="CJ37" i="5"/>
  <c r="CJ36" i="5"/>
  <c r="CJ35" i="5"/>
  <c r="CJ34" i="5"/>
  <c r="CJ33" i="5"/>
  <c r="CJ32" i="5"/>
  <c r="CJ31" i="5"/>
  <c r="CJ30" i="5"/>
  <c r="CJ29" i="5"/>
  <c r="CJ28" i="5"/>
  <c r="CJ27" i="5"/>
  <c r="CJ26" i="5"/>
  <c r="CJ25" i="5"/>
  <c r="CJ24" i="5"/>
  <c r="CJ46" i="5"/>
  <c r="CJ22" i="5"/>
  <c r="CJ21" i="5"/>
  <c r="CJ20" i="5"/>
  <c r="CJ19" i="5"/>
  <c r="CJ18" i="5"/>
  <c r="CJ23" i="5"/>
  <c r="CK13" i="5"/>
  <c r="CJ17" i="5"/>
  <c r="CJ16" i="5"/>
  <c r="CJ15" i="5"/>
  <c r="CJ14" i="5"/>
  <c r="BN94" i="5"/>
  <c r="BF94" i="5"/>
  <c r="AX94" i="5"/>
  <c r="AP94" i="5"/>
  <c r="AH94" i="5"/>
  <c r="Z94" i="5"/>
  <c r="R94" i="5"/>
  <c r="J94" i="5"/>
  <c r="CI95" i="5"/>
  <c r="CC94" i="5"/>
  <c r="BU94" i="5"/>
  <c r="BM94" i="5"/>
  <c r="BE94" i="5"/>
  <c r="AW94" i="5"/>
  <c r="AO94" i="5"/>
  <c r="AG94" i="5"/>
  <c r="Y94" i="5"/>
  <c r="Q94" i="5"/>
  <c r="H94" i="5"/>
  <c r="CB94" i="5"/>
  <c r="BT94" i="5"/>
  <c r="BL94" i="5"/>
  <c r="BD94" i="5"/>
  <c r="AV94" i="5"/>
  <c r="AN94" i="5"/>
  <c r="AF94" i="5"/>
  <c r="X94" i="5"/>
  <c r="P94" i="5"/>
  <c r="I94" i="5"/>
  <c r="Z125" i="2" l="1"/>
  <c r="Z131" i="2" s="1"/>
  <c r="Z137" i="2" s="1"/>
  <c r="Z205" i="2"/>
  <c r="Z206" i="2" s="1"/>
  <c r="Z212" i="2" s="1"/>
  <c r="Z218" i="2" s="1"/>
  <c r="CL70" i="2"/>
  <c r="CK71" i="2"/>
  <c r="CK72" i="2" s="1"/>
  <c r="AA120" i="2"/>
  <c r="CK96" i="5"/>
  <c r="CK95" i="5"/>
  <c r="CK94" i="5"/>
  <c r="CK93" i="5"/>
  <c r="CK92" i="5"/>
  <c r="CK91" i="5"/>
  <c r="CK90" i="5"/>
  <c r="CK89" i="5"/>
  <c r="CK88" i="5"/>
  <c r="CK85" i="5"/>
  <c r="CK86" i="5"/>
  <c r="CK87" i="5"/>
  <c r="CK84" i="5"/>
  <c r="CK81" i="5"/>
  <c r="CK80" i="5"/>
  <c r="CK79" i="5"/>
  <c r="CK78" i="5"/>
  <c r="CK82" i="5"/>
  <c r="CK70" i="5"/>
  <c r="CK69" i="5"/>
  <c r="CK68" i="5"/>
  <c r="CK67" i="5"/>
  <c r="CK66" i="5"/>
  <c r="CK65" i="5"/>
  <c r="CK64" i="5"/>
  <c r="CK63" i="5"/>
  <c r="CK76" i="5"/>
  <c r="CK83" i="5"/>
  <c r="CK77" i="5"/>
  <c r="CK72" i="5"/>
  <c r="CK71" i="5"/>
  <c r="CK74" i="5"/>
  <c r="CK62" i="5"/>
  <c r="CK61" i="5"/>
  <c r="CK60" i="5"/>
  <c r="CK59" i="5"/>
  <c r="CK58" i="5"/>
  <c r="CK57" i="5"/>
  <c r="CK75" i="5"/>
  <c r="CK73" i="5"/>
  <c r="CK56" i="5"/>
  <c r="CK55" i="5"/>
  <c r="CK44" i="5"/>
  <c r="CK54" i="5"/>
  <c r="CK50" i="5"/>
  <c r="CK51" i="5"/>
  <c r="CK47" i="5"/>
  <c r="CK43" i="5"/>
  <c r="CK42" i="5"/>
  <c r="CK41" i="5"/>
  <c r="CK40" i="5"/>
  <c r="CK39" i="5"/>
  <c r="CK52" i="5"/>
  <c r="CK48" i="5"/>
  <c r="CK46" i="5"/>
  <c r="CK36" i="5"/>
  <c r="CK35" i="5"/>
  <c r="CK34" i="5"/>
  <c r="CK33" i="5"/>
  <c r="CK32" i="5"/>
  <c r="CK31" i="5"/>
  <c r="CK30" i="5"/>
  <c r="CK29" i="5"/>
  <c r="CK28" i="5"/>
  <c r="CK27" i="5"/>
  <c r="CK26" i="5"/>
  <c r="CK25" i="5"/>
  <c r="CK24" i="5"/>
  <c r="CK23" i="5"/>
  <c r="CK45" i="5"/>
  <c r="CK38" i="5"/>
  <c r="CK49" i="5"/>
  <c r="CK37" i="5"/>
  <c r="CK53" i="5"/>
  <c r="CK22" i="5"/>
  <c r="CK21" i="5"/>
  <c r="CK20" i="5"/>
  <c r="CK19" i="5"/>
  <c r="CL13" i="5"/>
  <c r="CK16" i="5"/>
  <c r="CK15" i="5"/>
  <c r="CK14" i="5"/>
  <c r="CK18" i="5"/>
  <c r="CK17" i="5"/>
  <c r="N95" i="5"/>
  <c r="E96" i="5"/>
  <c r="CJ96" i="5" s="1"/>
  <c r="D97" i="5"/>
  <c r="N96" i="5"/>
  <c r="V96" i="5"/>
  <c r="AD96" i="5"/>
  <c r="AH96" i="5"/>
  <c r="AJ96" i="5"/>
  <c r="AK96" i="5"/>
  <c r="AL96" i="5"/>
  <c r="AP96" i="5"/>
  <c r="AR96" i="5"/>
  <c r="AS96" i="5"/>
  <c r="AT96" i="5"/>
  <c r="AX96" i="5"/>
  <c r="AZ96" i="5"/>
  <c r="BA96" i="5"/>
  <c r="BB96" i="5"/>
  <c r="BF96" i="5"/>
  <c r="BH96" i="5"/>
  <c r="BI96" i="5"/>
  <c r="BJ96" i="5"/>
  <c r="BM96" i="5"/>
  <c r="BN96" i="5"/>
  <c r="BP96" i="5"/>
  <c r="BQ96" i="5"/>
  <c r="BR96" i="5"/>
  <c r="BU96" i="5"/>
  <c r="BV96" i="5"/>
  <c r="BX96" i="5"/>
  <c r="BY96" i="5"/>
  <c r="BZ96" i="5"/>
  <c r="CB96" i="5"/>
  <c r="CC96" i="5"/>
  <c r="CD96" i="5"/>
  <c r="CF96" i="5"/>
  <c r="CG96" i="5"/>
  <c r="CH96" i="5"/>
  <c r="AC95" i="5"/>
  <c r="U95" i="5"/>
  <c r="M95" i="5"/>
  <c r="CM70" i="2" l="1"/>
  <c r="CL71" i="2"/>
  <c r="CL72" i="2" s="1"/>
  <c r="AA121" i="2"/>
  <c r="AA122" i="2" s="1"/>
  <c r="AA123" i="2"/>
  <c r="CL96" i="5"/>
  <c r="CL97" i="5"/>
  <c r="CL95" i="5"/>
  <c r="CL94" i="5"/>
  <c r="CL93" i="5"/>
  <c r="CL92" i="5"/>
  <c r="CL91" i="5"/>
  <c r="CL90" i="5"/>
  <c r="CL89" i="5"/>
  <c r="CL88" i="5"/>
  <c r="CL87" i="5"/>
  <c r="CL86" i="5"/>
  <c r="CL85" i="5"/>
  <c r="CL84" i="5"/>
  <c r="CL81" i="5"/>
  <c r="CL80" i="5"/>
  <c r="CL79" i="5"/>
  <c r="CL82" i="5"/>
  <c r="CL83" i="5"/>
  <c r="CL78" i="5"/>
  <c r="CL77" i="5"/>
  <c r="CL76" i="5"/>
  <c r="CL75" i="5"/>
  <c r="CL74" i="5"/>
  <c r="CL72" i="5"/>
  <c r="CL71" i="5"/>
  <c r="CL73" i="5"/>
  <c r="CL68" i="5"/>
  <c r="CL62" i="5"/>
  <c r="CL61" i="5"/>
  <c r="CL60" i="5"/>
  <c r="CL59" i="5"/>
  <c r="CL58" i="5"/>
  <c r="CL57" i="5"/>
  <c r="CL56" i="5"/>
  <c r="CL55" i="5"/>
  <c r="CL69" i="5"/>
  <c r="CL64" i="5"/>
  <c r="CL70" i="5"/>
  <c r="CL66" i="5"/>
  <c r="CL65" i="5"/>
  <c r="CL63" i="5"/>
  <c r="CL67" i="5"/>
  <c r="CL54" i="5"/>
  <c r="CL53" i="5"/>
  <c r="CL52" i="5"/>
  <c r="CL51" i="5"/>
  <c r="CL50" i="5"/>
  <c r="CL49" i="5"/>
  <c r="CL48" i="5"/>
  <c r="CL47" i="5"/>
  <c r="CL46" i="5"/>
  <c r="CL43" i="5"/>
  <c r="CL42" i="5"/>
  <c r="CL41" i="5"/>
  <c r="CL40" i="5"/>
  <c r="CL39" i="5"/>
  <c r="CL45" i="5"/>
  <c r="CL38" i="5"/>
  <c r="CL44" i="5"/>
  <c r="CL36" i="5"/>
  <c r="CL35" i="5"/>
  <c r="CL34" i="5"/>
  <c r="CL33" i="5"/>
  <c r="CL32" i="5"/>
  <c r="CL31" i="5"/>
  <c r="CL30" i="5"/>
  <c r="CL29" i="5"/>
  <c r="CL26" i="5"/>
  <c r="CL25" i="5"/>
  <c r="CL22" i="5"/>
  <c r="CL21" i="5"/>
  <c r="CL20" i="5"/>
  <c r="CL19" i="5"/>
  <c r="CL28" i="5"/>
  <c r="CL24" i="5"/>
  <c r="CL37" i="5"/>
  <c r="CL27" i="5"/>
  <c r="CM13" i="5"/>
  <c r="CL14" i="5"/>
  <c r="CL16" i="5"/>
  <c r="CL15" i="5"/>
  <c r="CL23" i="5"/>
  <c r="CL17" i="5"/>
  <c r="CL18" i="5"/>
  <c r="AC96" i="5"/>
  <c r="U96" i="5"/>
  <c r="M96" i="5"/>
  <c r="G96" i="5"/>
  <c r="AB96" i="5"/>
  <c r="T96" i="5"/>
  <c r="L96" i="5"/>
  <c r="CE96" i="5"/>
  <c r="BW96" i="5"/>
  <c r="BO96" i="5"/>
  <c r="BG96" i="5"/>
  <c r="AY96" i="5"/>
  <c r="AQ96" i="5"/>
  <c r="AI96" i="5"/>
  <c r="AA96" i="5"/>
  <c r="S96" i="5"/>
  <c r="K96" i="5"/>
  <c r="Z96" i="5"/>
  <c r="R96" i="5"/>
  <c r="J96" i="5"/>
  <c r="BE96" i="5"/>
  <c r="AW96" i="5"/>
  <c r="AO96" i="5"/>
  <c r="AG96" i="5"/>
  <c r="Y96" i="5"/>
  <c r="Q96" i="5"/>
  <c r="I96" i="5"/>
  <c r="BT96" i="5"/>
  <c r="BL96" i="5"/>
  <c r="BD96" i="5"/>
  <c r="AV96" i="5"/>
  <c r="AN96" i="5"/>
  <c r="AF96" i="5"/>
  <c r="X96" i="5"/>
  <c r="P96" i="5"/>
  <c r="H96" i="5"/>
  <c r="CI96" i="5"/>
  <c r="CA96" i="5"/>
  <c r="BS96" i="5"/>
  <c r="BK96" i="5"/>
  <c r="BC96" i="5"/>
  <c r="AU96" i="5"/>
  <c r="AM96" i="5"/>
  <c r="AE96" i="5"/>
  <c r="W96" i="5"/>
  <c r="O96" i="5"/>
  <c r="E97" i="5"/>
  <c r="CK97" i="5" s="1"/>
  <c r="D98" i="5"/>
  <c r="I97" i="5"/>
  <c r="L97" i="5"/>
  <c r="N97" i="5"/>
  <c r="O97" i="5"/>
  <c r="P97" i="5"/>
  <c r="T97" i="5"/>
  <c r="V97" i="5"/>
  <c r="W97" i="5"/>
  <c r="X97" i="5"/>
  <c r="AA97" i="5"/>
  <c r="AB97" i="5"/>
  <c r="AD97" i="5"/>
  <c r="AE97" i="5"/>
  <c r="AF97" i="5"/>
  <c r="AI97" i="5"/>
  <c r="AJ97" i="5"/>
  <c r="AL97" i="5"/>
  <c r="AM97" i="5"/>
  <c r="AN97" i="5"/>
  <c r="AQ97" i="5"/>
  <c r="AR97" i="5"/>
  <c r="AT97" i="5"/>
  <c r="AU97" i="5"/>
  <c r="AV97" i="5"/>
  <c r="AY97" i="5"/>
  <c r="AZ97" i="5"/>
  <c r="BB97" i="5"/>
  <c r="BC97" i="5"/>
  <c r="BD97" i="5"/>
  <c r="BG97" i="5"/>
  <c r="BH97" i="5"/>
  <c r="BJ97" i="5"/>
  <c r="BK97" i="5"/>
  <c r="BL97" i="5"/>
  <c r="BN97" i="5"/>
  <c r="BO97" i="5"/>
  <c r="BP97" i="5"/>
  <c r="BR97" i="5"/>
  <c r="BS97" i="5"/>
  <c r="BT97" i="5"/>
  <c r="BV97" i="5"/>
  <c r="BW97" i="5"/>
  <c r="BX97" i="5"/>
  <c r="BY97" i="5"/>
  <c r="BZ97" i="5"/>
  <c r="CA97" i="5"/>
  <c r="CB97" i="5"/>
  <c r="CC97" i="5"/>
  <c r="CD97" i="5"/>
  <c r="CE97" i="5"/>
  <c r="CF97" i="5"/>
  <c r="CG97" i="5"/>
  <c r="CH97" i="5"/>
  <c r="CI97" i="5"/>
  <c r="CJ97" i="5"/>
  <c r="AA125" i="2" l="1"/>
  <c r="AA131" i="2" s="1"/>
  <c r="AA137" i="2" s="1"/>
  <c r="AA205" i="2"/>
  <c r="AA206" i="2" s="1"/>
  <c r="AA212" i="2" s="1"/>
  <c r="AA218" i="2" s="1"/>
  <c r="CN70" i="2"/>
  <c r="CM71" i="2"/>
  <c r="CM72" i="2" s="1"/>
  <c r="AB120" i="2"/>
  <c r="CM98" i="5"/>
  <c r="CM97" i="5"/>
  <c r="CM96" i="5"/>
  <c r="CM95" i="5"/>
  <c r="CM94" i="5"/>
  <c r="CM93" i="5"/>
  <c r="CM92" i="5"/>
  <c r="CM91" i="5"/>
  <c r="CM90" i="5"/>
  <c r="CM89" i="5"/>
  <c r="CM88" i="5"/>
  <c r="CM87" i="5"/>
  <c r="CM86" i="5"/>
  <c r="CM85" i="5"/>
  <c r="CM84" i="5"/>
  <c r="CM81" i="5"/>
  <c r="CM80" i="5"/>
  <c r="CM79" i="5"/>
  <c r="CM82" i="5"/>
  <c r="CM83" i="5"/>
  <c r="CM78" i="5"/>
  <c r="CM77" i="5"/>
  <c r="CM76" i="5"/>
  <c r="CM75" i="5"/>
  <c r="CM74" i="5"/>
  <c r="CM73" i="5"/>
  <c r="CM72" i="5"/>
  <c r="CM71" i="5"/>
  <c r="CM70" i="5"/>
  <c r="CM69" i="5"/>
  <c r="CM68" i="5"/>
  <c r="CM67" i="5"/>
  <c r="CM66" i="5"/>
  <c r="CM62" i="5"/>
  <c r="CM61" i="5"/>
  <c r="CM60" i="5"/>
  <c r="CM59" i="5"/>
  <c r="CM58" i="5"/>
  <c r="CM57" i="5"/>
  <c r="CM56" i="5"/>
  <c r="CM55" i="5"/>
  <c r="CM64" i="5"/>
  <c r="CM65" i="5"/>
  <c r="CM63" i="5"/>
  <c r="CM54" i="5"/>
  <c r="CM53" i="5"/>
  <c r="CM52" i="5"/>
  <c r="CM51" i="5"/>
  <c r="CM50" i="5"/>
  <c r="CM49" i="5"/>
  <c r="CM48" i="5"/>
  <c r="CM43" i="5"/>
  <c r="CM42" i="5"/>
  <c r="CM41" i="5"/>
  <c r="CM40" i="5"/>
  <c r="CM39" i="5"/>
  <c r="CM38" i="5"/>
  <c r="CM37" i="5"/>
  <c r="CM47" i="5"/>
  <c r="CM46" i="5"/>
  <c r="CM45" i="5"/>
  <c r="CM44" i="5"/>
  <c r="CM33" i="5"/>
  <c r="CM26" i="5"/>
  <c r="CM34" i="5"/>
  <c r="CM35" i="5"/>
  <c r="CM25" i="5"/>
  <c r="CM22" i="5"/>
  <c r="CM21" i="5"/>
  <c r="CM20" i="5"/>
  <c r="CM19" i="5"/>
  <c r="CM18" i="5"/>
  <c r="CM36" i="5"/>
  <c r="CM29" i="5"/>
  <c r="CM28" i="5"/>
  <c r="CM24" i="5"/>
  <c r="CM30" i="5"/>
  <c r="CM23" i="5"/>
  <c r="CM32" i="5"/>
  <c r="CM16" i="5"/>
  <c r="CM15" i="5"/>
  <c r="CM14" i="5"/>
  <c r="CM17" i="5"/>
  <c r="CM27" i="5"/>
  <c r="CM31" i="5"/>
  <c r="CN13" i="5"/>
  <c r="G98" i="5"/>
  <c r="E98" i="5"/>
  <c r="H98" i="5" s="1"/>
  <c r="D99" i="5"/>
  <c r="K98" i="5"/>
  <c r="M98" i="5"/>
  <c r="N98" i="5"/>
  <c r="O98" i="5"/>
  <c r="S98" i="5"/>
  <c r="U98" i="5"/>
  <c r="V98" i="5"/>
  <c r="W98" i="5"/>
  <c r="Z98" i="5"/>
  <c r="AA98" i="5"/>
  <c r="AC98" i="5"/>
  <c r="AD98" i="5"/>
  <c r="AE98" i="5"/>
  <c r="AH98" i="5"/>
  <c r="AI98" i="5"/>
  <c r="AK98" i="5"/>
  <c r="AL98" i="5"/>
  <c r="AM98" i="5"/>
  <c r="AP98" i="5"/>
  <c r="AQ98" i="5"/>
  <c r="AS98" i="5"/>
  <c r="AT98" i="5"/>
  <c r="AU98" i="5"/>
  <c r="AX98" i="5"/>
  <c r="AY98" i="5"/>
  <c r="AZ98" i="5"/>
  <c r="BA98" i="5"/>
  <c r="BB98" i="5"/>
  <c r="BC98" i="5"/>
  <c r="BE98" i="5"/>
  <c r="BF98" i="5"/>
  <c r="BG98" i="5"/>
  <c r="BH98" i="5"/>
  <c r="BI98" i="5"/>
  <c r="BJ98" i="5"/>
  <c r="BK98" i="5"/>
  <c r="BM98" i="5"/>
  <c r="BN98" i="5"/>
  <c r="BO98" i="5"/>
  <c r="BP98" i="5"/>
  <c r="BQ98" i="5"/>
  <c r="BR98" i="5"/>
  <c r="BS98" i="5"/>
  <c r="BT98" i="5"/>
  <c r="BU98" i="5"/>
  <c r="BV98" i="5"/>
  <c r="BW98" i="5"/>
  <c r="BX98" i="5"/>
  <c r="BY98" i="5"/>
  <c r="BZ98" i="5"/>
  <c r="CA98" i="5"/>
  <c r="CB98" i="5"/>
  <c r="CC98" i="5"/>
  <c r="CD98" i="5"/>
  <c r="CE98" i="5"/>
  <c r="CF98" i="5"/>
  <c r="CG98" i="5"/>
  <c r="CH98" i="5"/>
  <c r="CI98" i="5"/>
  <c r="CJ98" i="5"/>
  <c r="CK98" i="5"/>
  <c r="CL98" i="5"/>
  <c r="BQ97" i="5"/>
  <c r="BI97" i="5"/>
  <c r="BA97" i="5"/>
  <c r="AS97" i="5"/>
  <c r="AK97" i="5"/>
  <c r="AC97" i="5"/>
  <c r="U97" i="5"/>
  <c r="M97" i="5"/>
  <c r="G97" i="5"/>
  <c r="S97" i="5"/>
  <c r="K97" i="5"/>
  <c r="BF97" i="5"/>
  <c r="AX97" i="5"/>
  <c r="AP97" i="5"/>
  <c r="AH97" i="5"/>
  <c r="Z97" i="5"/>
  <c r="R97" i="5"/>
  <c r="J97" i="5"/>
  <c r="BU97" i="5"/>
  <c r="BM97" i="5"/>
  <c r="BE97" i="5"/>
  <c r="AW97" i="5"/>
  <c r="AO97" i="5"/>
  <c r="AG97" i="5"/>
  <c r="Y97" i="5"/>
  <c r="Q97" i="5"/>
  <c r="H97" i="5"/>
  <c r="CO70" i="2" l="1"/>
  <c r="CN71" i="2"/>
  <c r="CN72" i="2" s="1"/>
  <c r="AB121" i="2"/>
  <c r="AB122" i="2" s="1"/>
  <c r="AB123" i="2"/>
  <c r="E99" i="5"/>
  <c r="G99" i="5" s="1"/>
  <c r="D100" i="5"/>
  <c r="I99" i="5"/>
  <c r="H99" i="5"/>
  <c r="J99" i="5"/>
  <c r="K99" i="5"/>
  <c r="L99" i="5"/>
  <c r="N99" i="5"/>
  <c r="O99" i="5"/>
  <c r="P99" i="5"/>
  <c r="Q99" i="5"/>
  <c r="R99" i="5"/>
  <c r="S99" i="5"/>
  <c r="T99" i="5"/>
  <c r="V99" i="5"/>
  <c r="W99" i="5"/>
  <c r="X99" i="5"/>
  <c r="Y99" i="5"/>
  <c r="Z99" i="5"/>
  <c r="AA99" i="5"/>
  <c r="AB99" i="5"/>
  <c r="AD99" i="5"/>
  <c r="AE99" i="5"/>
  <c r="AF99" i="5"/>
  <c r="AG99" i="5"/>
  <c r="AH99" i="5"/>
  <c r="AI99" i="5"/>
  <c r="AJ99" i="5"/>
  <c r="AL99" i="5"/>
  <c r="AM99" i="5"/>
  <c r="AN99" i="5"/>
  <c r="AO99" i="5"/>
  <c r="AP99" i="5"/>
  <c r="AQ99" i="5"/>
  <c r="AR99" i="5"/>
  <c r="AT99" i="5"/>
  <c r="AU99" i="5"/>
  <c r="AV99" i="5"/>
  <c r="AW99" i="5"/>
  <c r="AX99" i="5"/>
  <c r="AY99" i="5"/>
  <c r="AZ99" i="5"/>
  <c r="BA99" i="5"/>
  <c r="BB99" i="5"/>
  <c r="BC99" i="5"/>
  <c r="BD99" i="5"/>
  <c r="BE99" i="5"/>
  <c r="BF99" i="5"/>
  <c r="BG99" i="5"/>
  <c r="BH99" i="5"/>
  <c r="BI99" i="5"/>
  <c r="BJ99" i="5"/>
  <c r="BK99" i="5"/>
  <c r="BL99" i="5"/>
  <c r="BM99" i="5"/>
  <c r="BN99" i="5"/>
  <c r="BO99" i="5"/>
  <c r="BP99" i="5"/>
  <c r="BQ99" i="5"/>
  <c r="BR99" i="5"/>
  <c r="BS99" i="5"/>
  <c r="BT99" i="5"/>
  <c r="BU99" i="5"/>
  <c r="BV99" i="5"/>
  <c r="BW99" i="5"/>
  <c r="BX99" i="5"/>
  <c r="BY99" i="5"/>
  <c r="BZ99" i="5"/>
  <c r="CA99" i="5"/>
  <c r="CB99" i="5"/>
  <c r="CC99" i="5"/>
  <c r="CD99" i="5"/>
  <c r="CE99" i="5"/>
  <c r="CF99" i="5"/>
  <c r="CG99" i="5"/>
  <c r="CH99" i="5"/>
  <c r="CI99" i="5"/>
  <c r="CJ99" i="5"/>
  <c r="CK99" i="5"/>
  <c r="CL99" i="5"/>
  <c r="AR98" i="5"/>
  <c r="AJ98" i="5"/>
  <c r="AB98" i="5"/>
  <c r="T98" i="5"/>
  <c r="L98" i="5"/>
  <c r="CN97" i="5"/>
  <c r="CN96" i="5"/>
  <c r="CN99" i="5"/>
  <c r="CN98" i="5"/>
  <c r="CN94" i="5"/>
  <c r="CN95" i="5"/>
  <c r="CN93" i="5"/>
  <c r="CN92" i="5"/>
  <c r="CN91" i="5"/>
  <c r="CN90" i="5"/>
  <c r="CN88" i="5"/>
  <c r="CN87" i="5"/>
  <c r="CN86" i="5"/>
  <c r="CN85" i="5"/>
  <c r="CN89" i="5"/>
  <c r="CN84" i="5"/>
  <c r="CN81" i="5"/>
  <c r="CN80" i="5"/>
  <c r="CN79" i="5"/>
  <c r="CN78" i="5"/>
  <c r="CN82" i="5"/>
  <c r="CN83" i="5"/>
  <c r="CN76" i="5"/>
  <c r="CN72" i="5"/>
  <c r="CN71" i="5"/>
  <c r="CN77" i="5"/>
  <c r="CN74" i="5"/>
  <c r="CN73" i="5"/>
  <c r="CN70" i="5"/>
  <c r="CN69" i="5"/>
  <c r="CN68" i="5"/>
  <c r="CN67" i="5"/>
  <c r="CN66" i="5"/>
  <c r="CN65" i="5"/>
  <c r="CN75" i="5"/>
  <c r="CN64" i="5"/>
  <c r="CN63" i="5"/>
  <c r="CN59" i="5"/>
  <c r="CN60" i="5"/>
  <c r="CN61" i="5"/>
  <c r="CN54" i="5"/>
  <c r="CN53" i="5"/>
  <c r="CN52" i="5"/>
  <c r="CN51" i="5"/>
  <c r="CN50" i="5"/>
  <c r="CN49" i="5"/>
  <c r="CN48" i="5"/>
  <c r="CN47" i="5"/>
  <c r="CN62" i="5"/>
  <c r="CN57" i="5"/>
  <c r="CN56" i="5"/>
  <c r="CN55" i="5"/>
  <c r="CN43" i="5"/>
  <c r="CN42" i="5"/>
  <c r="CN41" i="5"/>
  <c r="CN40" i="5"/>
  <c r="CN39" i="5"/>
  <c r="CN38" i="5"/>
  <c r="CN37" i="5"/>
  <c r="CN46" i="5"/>
  <c r="CN45" i="5"/>
  <c r="CN58" i="5"/>
  <c r="CN44" i="5"/>
  <c r="CN36" i="5"/>
  <c r="CN35" i="5"/>
  <c r="CN34" i="5"/>
  <c r="CN33" i="5"/>
  <c r="CN32" i="5"/>
  <c r="CN31" i="5"/>
  <c r="CN30" i="5"/>
  <c r="CN29" i="5"/>
  <c r="CN25" i="5"/>
  <c r="CN22" i="5"/>
  <c r="CN21" i="5"/>
  <c r="CN20" i="5"/>
  <c r="CN19" i="5"/>
  <c r="CN18" i="5"/>
  <c r="CN17" i="5"/>
  <c r="CN28" i="5"/>
  <c r="CN24" i="5"/>
  <c r="CN23" i="5"/>
  <c r="CN27" i="5"/>
  <c r="CN26" i="5"/>
  <c r="CO13" i="5"/>
  <c r="CN16" i="5"/>
  <c r="CN15" i="5"/>
  <c r="CN14" i="5"/>
  <c r="R98" i="5"/>
  <c r="J98" i="5"/>
  <c r="CM99" i="5"/>
  <c r="AW98" i="5"/>
  <c r="AO98" i="5"/>
  <c r="AG98" i="5"/>
  <c r="Y98" i="5"/>
  <c r="Q98" i="5"/>
  <c r="I98" i="5"/>
  <c r="BL98" i="5"/>
  <c r="BD98" i="5"/>
  <c r="AV98" i="5"/>
  <c r="AN98" i="5"/>
  <c r="AF98" i="5"/>
  <c r="X98" i="5"/>
  <c r="P98" i="5"/>
  <c r="AB125" i="2" l="1"/>
  <c r="AB131" i="2" s="1"/>
  <c r="AB137" i="2" s="1"/>
  <c r="AB205" i="2"/>
  <c r="AB206" i="2" s="1"/>
  <c r="AB212" i="2" s="1"/>
  <c r="AB218" i="2" s="1"/>
  <c r="CP70" i="2"/>
  <c r="CO71" i="2"/>
  <c r="CO72" i="2" s="1"/>
  <c r="AC120" i="2"/>
  <c r="CO100" i="5"/>
  <c r="CO97" i="5"/>
  <c r="CO96" i="5"/>
  <c r="CO99" i="5"/>
  <c r="CO95" i="5"/>
  <c r="CO93" i="5"/>
  <c r="CO92" i="5"/>
  <c r="CO91" i="5"/>
  <c r="CO90" i="5"/>
  <c r="CO89" i="5"/>
  <c r="CO88" i="5"/>
  <c r="CO98" i="5"/>
  <c r="CO94" i="5"/>
  <c r="CO87" i="5"/>
  <c r="CO86" i="5"/>
  <c r="CO85" i="5"/>
  <c r="CO84" i="5"/>
  <c r="CO83" i="5"/>
  <c r="CO81" i="5"/>
  <c r="CO80" i="5"/>
  <c r="CO79" i="5"/>
  <c r="CO78" i="5"/>
  <c r="CO82" i="5"/>
  <c r="CO77" i="5"/>
  <c r="CO76" i="5"/>
  <c r="CO75" i="5"/>
  <c r="CO74" i="5"/>
  <c r="CO73" i="5"/>
  <c r="CO72" i="5"/>
  <c r="CO71" i="5"/>
  <c r="CO70" i="5"/>
  <c r="CO69" i="5"/>
  <c r="CO68" i="5"/>
  <c r="CO67" i="5"/>
  <c r="CO66" i="5"/>
  <c r="CO65" i="5"/>
  <c r="CO64" i="5"/>
  <c r="CO63" i="5"/>
  <c r="CO62" i="5"/>
  <c r="CO61" i="5"/>
  <c r="CO60" i="5"/>
  <c r="CO59" i="5"/>
  <c r="CO58" i="5"/>
  <c r="CO54" i="5"/>
  <c r="CO53" i="5"/>
  <c r="CO52" i="5"/>
  <c r="CO51" i="5"/>
  <c r="CO50" i="5"/>
  <c r="CO49" i="5"/>
  <c r="CO48" i="5"/>
  <c r="CO47" i="5"/>
  <c r="CO46" i="5"/>
  <c r="CO45" i="5"/>
  <c r="CO57" i="5"/>
  <c r="CO56" i="5"/>
  <c r="CO43" i="5"/>
  <c r="CO42" i="5"/>
  <c r="CO41" i="5"/>
  <c r="CO40" i="5"/>
  <c r="CO39" i="5"/>
  <c r="CO38" i="5"/>
  <c r="CO37" i="5"/>
  <c r="CO44" i="5"/>
  <c r="CO55" i="5"/>
  <c r="CO36" i="5"/>
  <c r="CO35" i="5"/>
  <c r="CO34" i="5"/>
  <c r="CO33" i="5"/>
  <c r="CO32" i="5"/>
  <c r="CO31" i="5"/>
  <c r="CO30" i="5"/>
  <c r="CO29" i="5"/>
  <c r="CO25" i="5"/>
  <c r="CO22" i="5"/>
  <c r="CO21" i="5"/>
  <c r="CO20" i="5"/>
  <c r="CO19" i="5"/>
  <c r="CO18" i="5"/>
  <c r="CO17" i="5"/>
  <c r="CO28" i="5"/>
  <c r="CO24" i="5"/>
  <c r="CO23" i="5"/>
  <c r="CO27" i="5"/>
  <c r="CO16" i="5"/>
  <c r="CO15" i="5"/>
  <c r="CO14" i="5"/>
  <c r="CO26" i="5"/>
  <c r="CP13" i="5"/>
  <c r="G100" i="5"/>
  <c r="E100" i="5"/>
  <c r="CN100" i="5" s="1"/>
  <c r="D101" i="5"/>
  <c r="L100" i="5"/>
  <c r="M100" i="5"/>
  <c r="N100" i="5"/>
  <c r="O100" i="5"/>
  <c r="T100" i="5"/>
  <c r="U100" i="5"/>
  <c r="V100" i="5"/>
  <c r="W100" i="5"/>
  <c r="AB100" i="5"/>
  <c r="AC100" i="5"/>
  <c r="AD100" i="5"/>
  <c r="AE100" i="5"/>
  <c r="AJ100" i="5"/>
  <c r="AK100" i="5"/>
  <c r="AL100" i="5"/>
  <c r="AM100" i="5"/>
  <c r="AR100" i="5"/>
  <c r="AS100" i="5"/>
  <c r="AT100" i="5"/>
  <c r="AU100" i="5"/>
  <c r="AZ100" i="5"/>
  <c r="BA100" i="5"/>
  <c r="BB100" i="5"/>
  <c r="BC100" i="5"/>
  <c r="BF100" i="5"/>
  <c r="BH100" i="5"/>
  <c r="BI100" i="5"/>
  <c r="BJ100" i="5"/>
  <c r="BK100" i="5"/>
  <c r="BN100" i="5"/>
  <c r="BP100" i="5"/>
  <c r="BQ100" i="5"/>
  <c r="BR100" i="5"/>
  <c r="BS100" i="5"/>
  <c r="BV100" i="5"/>
  <c r="BX100" i="5"/>
  <c r="BY100" i="5"/>
  <c r="BZ100" i="5"/>
  <c r="CA100" i="5"/>
  <c r="CD100" i="5"/>
  <c r="CE100" i="5"/>
  <c r="CF100" i="5"/>
  <c r="CG100" i="5"/>
  <c r="CH100" i="5"/>
  <c r="CI100" i="5"/>
  <c r="CK100" i="5"/>
  <c r="CL100" i="5"/>
  <c r="CM100" i="5"/>
  <c r="AS99" i="5"/>
  <c r="AK99" i="5"/>
  <c r="AC99" i="5"/>
  <c r="U99" i="5"/>
  <c r="M99" i="5"/>
  <c r="CQ70" i="2" l="1"/>
  <c r="CP71" i="2"/>
  <c r="CP72" i="2" s="1"/>
  <c r="AC121" i="2"/>
  <c r="AC122" i="2" s="1"/>
  <c r="AC123" i="2"/>
  <c r="E101" i="5"/>
  <c r="G101" i="5" s="1"/>
  <c r="D102" i="5"/>
  <c r="H101" i="5"/>
  <c r="I101" i="5"/>
  <c r="J101" i="5"/>
  <c r="K101" i="5"/>
  <c r="L101" i="5"/>
  <c r="N101" i="5"/>
  <c r="O101" i="5"/>
  <c r="P101" i="5"/>
  <c r="Q101" i="5"/>
  <c r="R101" i="5"/>
  <c r="S101" i="5"/>
  <c r="T101" i="5"/>
  <c r="V101" i="5"/>
  <c r="W101" i="5"/>
  <c r="X101" i="5"/>
  <c r="Y101" i="5"/>
  <c r="Z101" i="5"/>
  <c r="AA101" i="5"/>
  <c r="AB101" i="5"/>
  <c r="AC101" i="5"/>
  <c r="AD101" i="5"/>
  <c r="AE101" i="5"/>
  <c r="AF101" i="5"/>
  <c r="AG101" i="5"/>
  <c r="AH101" i="5"/>
  <c r="AI101" i="5"/>
  <c r="AJ101" i="5"/>
  <c r="AK101" i="5"/>
  <c r="AL101" i="5"/>
  <c r="AM101" i="5"/>
  <c r="AN101" i="5"/>
  <c r="AO101" i="5"/>
  <c r="AP101" i="5"/>
  <c r="AQ101" i="5"/>
  <c r="AR101" i="5"/>
  <c r="AS101" i="5"/>
  <c r="AT101" i="5"/>
  <c r="AU101" i="5"/>
  <c r="AV101" i="5"/>
  <c r="AW101" i="5"/>
  <c r="AX101" i="5"/>
  <c r="AY101" i="5"/>
  <c r="AZ101" i="5"/>
  <c r="BA101" i="5"/>
  <c r="BB101" i="5"/>
  <c r="BC101" i="5"/>
  <c r="BD101" i="5"/>
  <c r="BE101" i="5"/>
  <c r="BF101" i="5"/>
  <c r="BG101" i="5"/>
  <c r="BH101" i="5"/>
  <c r="BI101" i="5"/>
  <c r="BJ101" i="5"/>
  <c r="BK101" i="5"/>
  <c r="BL101" i="5"/>
  <c r="BM101" i="5"/>
  <c r="BN101" i="5"/>
  <c r="BO101" i="5"/>
  <c r="BP101" i="5"/>
  <c r="BQ101" i="5"/>
  <c r="BR101" i="5"/>
  <c r="BS101" i="5"/>
  <c r="BT101" i="5"/>
  <c r="BU101" i="5"/>
  <c r="BV101" i="5"/>
  <c r="BW101" i="5"/>
  <c r="BX101" i="5"/>
  <c r="BY101" i="5"/>
  <c r="BZ101" i="5"/>
  <c r="CA101" i="5"/>
  <c r="CB101" i="5"/>
  <c r="CC101" i="5"/>
  <c r="CD101" i="5"/>
  <c r="CE101" i="5"/>
  <c r="CF101" i="5"/>
  <c r="CG101" i="5"/>
  <c r="CH101" i="5"/>
  <c r="CI101" i="5"/>
  <c r="CJ101" i="5"/>
  <c r="CK101" i="5"/>
  <c r="CL101" i="5"/>
  <c r="CM101" i="5"/>
  <c r="CN101" i="5"/>
  <c r="CP101" i="5"/>
  <c r="CP100" i="5"/>
  <c r="CP99" i="5"/>
  <c r="CP98" i="5"/>
  <c r="CP97" i="5"/>
  <c r="CP96" i="5"/>
  <c r="CP95" i="5"/>
  <c r="CP93" i="5"/>
  <c r="CP92" i="5"/>
  <c r="CP91" i="5"/>
  <c r="CP90" i="5"/>
  <c r="CP89" i="5"/>
  <c r="CP88" i="5"/>
  <c r="CP87" i="5"/>
  <c r="CP86" i="5"/>
  <c r="CP85" i="5"/>
  <c r="CP84" i="5"/>
  <c r="CP83" i="5"/>
  <c r="CP94" i="5"/>
  <c r="CP82" i="5"/>
  <c r="CP81" i="5"/>
  <c r="CP77" i="5"/>
  <c r="CP76" i="5"/>
  <c r="CP75" i="5"/>
  <c r="CP74" i="5"/>
  <c r="CP73" i="5"/>
  <c r="CP79" i="5"/>
  <c r="CP80" i="5"/>
  <c r="CP70" i="5"/>
  <c r="CP78" i="5"/>
  <c r="CP68" i="5"/>
  <c r="CP64" i="5"/>
  <c r="CP69" i="5"/>
  <c r="CP65" i="5"/>
  <c r="CP63" i="5"/>
  <c r="CP72" i="5"/>
  <c r="CP66" i="5"/>
  <c r="CP62" i="5"/>
  <c r="CP61" i="5"/>
  <c r="CP60" i="5"/>
  <c r="CP59" i="5"/>
  <c r="CP58" i="5"/>
  <c r="CP57" i="5"/>
  <c r="CP67" i="5"/>
  <c r="CP54" i="5"/>
  <c r="CP53" i="5"/>
  <c r="CP52" i="5"/>
  <c r="CP51" i="5"/>
  <c r="CP50" i="5"/>
  <c r="CP49" i="5"/>
  <c r="CP48" i="5"/>
  <c r="CP47" i="5"/>
  <c r="CP46" i="5"/>
  <c r="CP45" i="5"/>
  <c r="CP44" i="5"/>
  <c r="CP56" i="5"/>
  <c r="CP71" i="5"/>
  <c r="CP55" i="5"/>
  <c r="CP41" i="5"/>
  <c r="CP38" i="5"/>
  <c r="CP42" i="5"/>
  <c r="CP36" i="5"/>
  <c r="CP35" i="5"/>
  <c r="CP34" i="5"/>
  <c r="CP33" i="5"/>
  <c r="CP32" i="5"/>
  <c r="CP31" i="5"/>
  <c r="CP30" i="5"/>
  <c r="CP29" i="5"/>
  <c r="CP43" i="5"/>
  <c r="CP39" i="5"/>
  <c r="CP37" i="5"/>
  <c r="CP40" i="5"/>
  <c r="CP28" i="5"/>
  <c r="CP24" i="5"/>
  <c r="CP23" i="5"/>
  <c r="CP27" i="5"/>
  <c r="CP26" i="5"/>
  <c r="CP25" i="5"/>
  <c r="CP22" i="5"/>
  <c r="CP21" i="5"/>
  <c r="CP20" i="5"/>
  <c r="CP19" i="5"/>
  <c r="CP18" i="5"/>
  <c r="CP17" i="5"/>
  <c r="CQ13" i="5"/>
  <c r="CP16" i="5"/>
  <c r="CP15" i="5"/>
  <c r="CP14" i="5"/>
  <c r="BW100" i="5"/>
  <c r="BO100" i="5"/>
  <c r="BG100" i="5"/>
  <c r="AY100" i="5"/>
  <c r="AQ100" i="5"/>
  <c r="AI100" i="5"/>
  <c r="AA100" i="5"/>
  <c r="S100" i="5"/>
  <c r="K100" i="5"/>
  <c r="AX100" i="5"/>
  <c r="AP100" i="5"/>
  <c r="AH100" i="5"/>
  <c r="Z100" i="5"/>
  <c r="R100" i="5"/>
  <c r="J100" i="5"/>
  <c r="CC100" i="5"/>
  <c r="BU100" i="5"/>
  <c r="BM100" i="5"/>
  <c r="BE100" i="5"/>
  <c r="AW100" i="5"/>
  <c r="AO100" i="5"/>
  <c r="AG100" i="5"/>
  <c r="Y100" i="5"/>
  <c r="Q100" i="5"/>
  <c r="I100" i="5"/>
  <c r="CO101" i="5"/>
  <c r="CJ100" i="5"/>
  <c r="CB100" i="5"/>
  <c r="BT100" i="5"/>
  <c r="BL100" i="5"/>
  <c r="BD100" i="5"/>
  <c r="AV100" i="5"/>
  <c r="AN100" i="5"/>
  <c r="AF100" i="5"/>
  <c r="X100" i="5"/>
  <c r="P100" i="5"/>
  <c r="H100" i="5"/>
  <c r="AC125" i="2" l="1"/>
  <c r="AC131" i="2" s="1"/>
  <c r="AC137" i="2" s="1"/>
  <c r="AC205" i="2"/>
  <c r="AC206" i="2" s="1"/>
  <c r="AC212" i="2" s="1"/>
  <c r="AC218" i="2" s="1"/>
  <c r="CR70" i="2"/>
  <c r="CQ71" i="2"/>
  <c r="CQ72" i="2" s="1"/>
  <c r="AD120" i="2"/>
  <c r="E102" i="5"/>
  <c r="CP102" i="5" s="1"/>
  <c r="D103" i="5"/>
  <c r="I102" i="5"/>
  <c r="H102" i="5"/>
  <c r="J102" i="5"/>
  <c r="K102" i="5"/>
  <c r="L102" i="5"/>
  <c r="N102" i="5"/>
  <c r="O102" i="5"/>
  <c r="P102" i="5"/>
  <c r="Q102" i="5"/>
  <c r="R102" i="5"/>
  <c r="S102" i="5"/>
  <c r="T102" i="5"/>
  <c r="V102" i="5"/>
  <c r="W102" i="5"/>
  <c r="X102" i="5"/>
  <c r="Y102" i="5"/>
  <c r="Z102" i="5"/>
  <c r="AA102" i="5"/>
  <c r="AB102" i="5"/>
  <c r="AD102" i="5"/>
  <c r="AE102" i="5"/>
  <c r="AF102" i="5"/>
  <c r="AG102" i="5"/>
  <c r="AH102" i="5"/>
  <c r="AI102" i="5"/>
  <c r="AJ102" i="5"/>
  <c r="AL102" i="5"/>
  <c r="AM102" i="5"/>
  <c r="AN102" i="5"/>
  <c r="AO102" i="5"/>
  <c r="AP102" i="5"/>
  <c r="AQ102" i="5"/>
  <c r="AR102" i="5"/>
  <c r="AT102" i="5"/>
  <c r="AU102" i="5"/>
  <c r="AV102" i="5"/>
  <c r="AW102" i="5"/>
  <c r="AX102" i="5"/>
  <c r="AY102" i="5"/>
  <c r="AZ102" i="5"/>
  <c r="BB102" i="5"/>
  <c r="BC102" i="5"/>
  <c r="BD102" i="5"/>
  <c r="BE102" i="5"/>
  <c r="BF102" i="5"/>
  <c r="BG102" i="5"/>
  <c r="BH102" i="5"/>
  <c r="BJ102" i="5"/>
  <c r="BK102" i="5"/>
  <c r="BL102" i="5"/>
  <c r="BM102" i="5"/>
  <c r="BN102" i="5"/>
  <c r="BO102" i="5"/>
  <c r="BP102" i="5"/>
  <c r="BR102" i="5"/>
  <c r="BS102" i="5"/>
  <c r="BT102" i="5"/>
  <c r="BU102" i="5"/>
  <c r="BV102" i="5"/>
  <c r="BW102" i="5"/>
  <c r="BX102" i="5"/>
  <c r="BY102" i="5"/>
  <c r="BZ102" i="5"/>
  <c r="CA102" i="5"/>
  <c r="CB102" i="5"/>
  <c r="CC102" i="5"/>
  <c r="CD102" i="5"/>
  <c r="CE102" i="5"/>
  <c r="CF102" i="5"/>
  <c r="CG102" i="5"/>
  <c r="CH102" i="5"/>
  <c r="CI102" i="5"/>
  <c r="CJ102" i="5"/>
  <c r="CK102" i="5"/>
  <c r="CL102" i="5"/>
  <c r="CM102" i="5"/>
  <c r="CN102" i="5"/>
  <c r="CO102" i="5"/>
  <c r="CQ102" i="5"/>
  <c r="CQ101" i="5"/>
  <c r="CQ100" i="5"/>
  <c r="CQ99" i="5"/>
  <c r="CQ98" i="5"/>
  <c r="CQ97" i="5"/>
  <c r="CQ96" i="5"/>
  <c r="CQ95" i="5"/>
  <c r="CQ94" i="5"/>
  <c r="CQ93" i="5"/>
  <c r="CQ92" i="5"/>
  <c r="CQ91" i="5"/>
  <c r="CQ90" i="5"/>
  <c r="CQ88" i="5"/>
  <c r="CQ87" i="5"/>
  <c r="CQ86" i="5"/>
  <c r="CQ85" i="5"/>
  <c r="CQ84" i="5"/>
  <c r="CQ83" i="5"/>
  <c r="CQ82" i="5"/>
  <c r="CQ89" i="5"/>
  <c r="CQ81" i="5"/>
  <c r="CQ80" i="5"/>
  <c r="CQ77" i="5"/>
  <c r="CQ76" i="5"/>
  <c r="CQ75" i="5"/>
  <c r="CQ74" i="5"/>
  <c r="CQ73" i="5"/>
  <c r="CQ72" i="5"/>
  <c r="CQ71" i="5"/>
  <c r="CQ79" i="5"/>
  <c r="CQ78" i="5"/>
  <c r="CQ70" i="5"/>
  <c r="CQ69" i="5"/>
  <c r="CQ68" i="5"/>
  <c r="CQ67" i="5"/>
  <c r="CQ66" i="5"/>
  <c r="CQ65" i="5"/>
  <c r="CQ63" i="5"/>
  <c r="CQ62" i="5"/>
  <c r="CQ61" i="5"/>
  <c r="CQ60" i="5"/>
  <c r="CQ59" i="5"/>
  <c r="CQ58" i="5"/>
  <c r="CQ57" i="5"/>
  <c r="CQ56" i="5"/>
  <c r="CQ55" i="5"/>
  <c r="CQ54" i="5"/>
  <c r="CQ50" i="5"/>
  <c r="CQ51" i="5"/>
  <c r="CQ47" i="5"/>
  <c r="CQ64" i="5"/>
  <c r="CQ46" i="5"/>
  <c r="CQ45" i="5"/>
  <c r="CQ44" i="5"/>
  <c r="CQ52" i="5"/>
  <c r="CQ48" i="5"/>
  <c r="CQ53" i="5"/>
  <c r="CQ49" i="5"/>
  <c r="CQ41" i="5"/>
  <c r="CQ38" i="5"/>
  <c r="CQ42" i="5"/>
  <c r="CQ36" i="5"/>
  <c r="CQ35" i="5"/>
  <c r="CQ34" i="5"/>
  <c r="CQ33" i="5"/>
  <c r="CQ32" i="5"/>
  <c r="CQ31" i="5"/>
  <c r="CQ30" i="5"/>
  <c r="CQ29" i="5"/>
  <c r="CQ43" i="5"/>
  <c r="CQ39" i="5"/>
  <c r="CQ37" i="5"/>
  <c r="CQ28" i="5"/>
  <c r="CQ24" i="5"/>
  <c r="CQ23" i="5"/>
  <c r="CQ27" i="5"/>
  <c r="CQ26" i="5"/>
  <c r="CQ40" i="5"/>
  <c r="CQ21" i="5"/>
  <c r="CQ22" i="5"/>
  <c r="CQ17" i="5"/>
  <c r="CQ14" i="5"/>
  <c r="CQ16" i="5"/>
  <c r="CR13" i="5"/>
  <c r="CQ25" i="5"/>
  <c r="CQ18" i="5"/>
  <c r="CQ19" i="5"/>
  <c r="CQ15" i="5"/>
  <c r="CQ20" i="5"/>
  <c r="U101" i="5"/>
  <c r="M101" i="5"/>
  <c r="CS70" i="2" l="1"/>
  <c r="CR71" i="2"/>
  <c r="CR72" i="2" s="1"/>
  <c r="AD121" i="2"/>
  <c r="AD122" i="2" s="1"/>
  <c r="AD123" i="2"/>
  <c r="E103" i="5"/>
  <c r="CQ103" i="5" s="1"/>
  <c r="D104" i="5"/>
  <c r="I103" i="5"/>
  <c r="H103" i="5"/>
  <c r="J103" i="5"/>
  <c r="K103" i="5"/>
  <c r="L103" i="5"/>
  <c r="N103" i="5"/>
  <c r="O103" i="5"/>
  <c r="P103" i="5"/>
  <c r="Q103" i="5"/>
  <c r="R103" i="5"/>
  <c r="S103" i="5"/>
  <c r="T103" i="5"/>
  <c r="V103" i="5"/>
  <c r="W103" i="5"/>
  <c r="X103" i="5"/>
  <c r="Y103" i="5"/>
  <c r="Z103" i="5"/>
  <c r="AA103" i="5"/>
  <c r="AB103" i="5"/>
  <c r="AD103" i="5"/>
  <c r="AE103" i="5"/>
  <c r="AF103" i="5"/>
  <c r="AG103" i="5"/>
  <c r="AH103" i="5"/>
  <c r="AI103" i="5"/>
  <c r="AJ103" i="5"/>
  <c r="AL103" i="5"/>
  <c r="AM103" i="5"/>
  <c r="AN103" i="5"/>
  <c r="AO103" i="5"/>
  <c r="AP103" i="5"/>
  <c r="AQ103" i="5"/>
  <c r="AR103" i="5"/>
  <c r="AT103" i="5"/>
  <c r="AU103" i="5"/>
  <c r="AV103" i="5"/>
  <c r="AW103" i="5"/>
  <c r="AX103" i="5"/>
  <c r="AY103" i="5"/>
  <c r="AZ103" i="5"/>
  <c r="BA103" i="5"/>
  <c r="BB103" i="5"/>
  <c r="BC103" i="5"/>
  <c r="BD103" i="5"/>
  <c r="BE103" i="5"/>
  <c r="BF103" i="5"/>
  <c r="BG103" i="5"/>
  <c r="BH103" i="5"/>
  <c r="BI103" i="5"/>
  <c r="BJ103" i="5"/>
  <c r="BK103" i="5"/>
  <c r="BL103" i="5"/>
  <c r="BM103" i="5"/>
  <c r="BN103" i="5"/>
  <c r="BO103" i="5"/>
  <c r="BP103" i="5"/>
  <c r="BQ103" i="5"/>
  <c r="BR103" i="5"/>
  <c r="BS103" i="5"/>
  <c r="BT103" i="5"/>
  <c r="BU103" i="5"/>
  <c r="BV103" i="5"/>
  <c r="BW103" i="5"/>
  <c r="BX103" i="5"/>
  <c r="BY103" i="5"/>
  <c r="BZ103" i="5"/>
  <c r="CA103" i="5"/>
  <c r="CB103" i="5"/>
  <c r="CC103" i="5"/>
  <c r="CD103" i="5"/>
  <c r="CE103" i="5"/>
  <c r="CF103" i="5"/>
  <c r="CG103" i="5"/>
  <c r="CH103" i="5"/>
  <c r="CI103" i="5"/>
  <c r="CJ103" i="5"/>
  <c r="CK103" i="5"/>
  <c r="CL103" i="5"/>
  <c r="CM103" i="5"/>
  <c r="CN103" i="5"/>
  <c r="CO103" i="5"/>
  <c r="CP103" i="5"/>
  <c r="CR103" i="5"/>
  <c r="CR102" i="5"/>
  <c r="CR101" i="5"/>
  <c r="CR100" i="5"/>
  <c r="CR97" i="5"/>
  <c r="CR96" i="5"/>
  <c r="CR95" i="5"/>
  <c r="CR94" i="5"/>
  <c r="CR99" i="5"/>
  <c r="CR98" i="5"/>
  <c r="CR91" i="5"/>
  <c r="CR92" i="5"/>
  <c r="CR93" i="5"/>
  <c r="CR89" i="5"/>
  <c r="CR90" i="5"/>
  <c r="CR88" i="5"/>
  <c r="CR87" i="5"/>
  <c r="CR86" i="5"/>
  <c r="CR85" i="5"/>
  <c r="CR84" i="5"/>
  <c r="CR82" i="5"/>
  <c r="CR83" i="5"/>
  <c r="CR81" i="5"/>
  <c r="CR80" i="5"/>
  <c r="CR79" i="5"/>
  <c r="CR77" i="5"/>
  <c r="CR76" i="5"/>
  <c r="CR75" i="5"/>
  <c r="CR74" i="5"/>
  <c r="CR73" i="5"/>
  <c r="CR72" i="5"/>
  <c r="CR71" i="5"/>
  <c r="CR70" i="5"/>
  <c r="CR78" i="5"/>
  <c r="CR69" i="5"/>
  <c r="CR68" i="5"/>
  <c r="CR67" i="5"/>
  <c r="CR66" i="5"/>
  <c r="CR65" i="5"/>
  <c r="CR64" i="5"/>
  <c r="CR63" i="5"/>
  <c r="CR62" i="5"/>
  <c r="CR61" i="5"/>
  <c r="CR60" i="5"/>
  <c r="CR59" i="5"/>
  <c r="CR58" i="5"/>
  <c r="CR57" i="5"/>
  <c r="CR56" i="5"/>
  <c r="CR55" i="5"/>
  <c r="CR54" i="5"/>
  <c r="CR53" i="5"/>
  <c r="CR52" i="5"/>
  <c r="CR51" i="5"/>
  <c r="CR50" i="5"/>
  <c r="CR49" i="5"/>
  <c r="CR48" i="5"/>
  <c r="CR47" i="5"/>
  <c r="CR46" i="5"/>
  <c r="CR45" i="5"/>
  <c r="CR44" i="5"/>
  <c r="CR43" i="5"/>
  <c r="CR42" i="5"/>
  <c r="CR41" i="5"/>
  <c r="CR40" i="5"/>
  <c r="CR39" i="5"/>
  <c r="CR38" i="5"/>
  <c r="CR37" i="5"/>
  <c r="CR36" i="5"/>
  <c r="CR35" i="5"/>
  <c r="CR34" i="5"/>
  <c r="CR33" i="5"/>
  <c r="CR32" i="5"/>
  <c r="CR31" i="5"/>
  <c r="CR30" i="5"/>
  <c r="CR29" i="5"/>
  <c r="CR28" i="5"/>
  <c r="CR27" i="5"/>
  <c r="CR26" i="5"/>
  <c r="CR25" i="5"/>
  <c r="CR24" i="5"/>
  <c r="CR23" i="5"/>
  <c r="CR22" i="5"/>
  <c r="CR21" i="5"/>
  <c r="CR20" i="5"/>
  <c r="CR19" i="5"/>
  <c r="CR18" i="5"/>
  <c r="CR17" i="5"/>
  <c r="CS13" i="5"/>
  <c r="CR16" i="5"/>
  <c r="CR15" i="5"/>
  <c r="CR14" i="5"/>
  <c r="BQ102" i="5"/>
  <c r="BI102" i="5"/>
  <c r="BA102" i="5"/>
  <c r="AS102" i="5"/>
  <c r="AK102" i="5"/>
  <c r="AC102" i="5"/>
  <c r="U102" i="5"/>
  <c r="M102" i="5"/>
  <c r="G102" i="5"/>
  <c r="AD125" i="2" l="1"/>
  <c r="AD131" i="2" s="1"/>
  <c r="AD137" i="2" s="1"/>
  <c r="AD205" i="2"/>
  <c r="AD206" i="2" s="1"/>
  <c r="AD212" i="2" s="1"/>
  <c r="AD218" i="2" s="1"/>
  <c r="CT70" i="2"/>
  <c r="CS71" i="2"/>
  <c r="CS72" i="2" s="1"/>
  <c r="AE120" i="2"/>
  <c r="CS104" i="5"/>
  <c r="CS100" i="5"/>
  <c r="CS99" i="5"/>
  <c r="CS98" i="5"/>
  <c r="CS101" i="5"/>
  <c r="CS103" i="5"/>
  <c r="CS97" i="5"/>
  <c r="CS96" i="5"/>
  <c r="CS94" i="5"/>
  <c r="CS93" i="5"/>
  <c r="CS92" i="5"/>
  <c r="CS91" i="5"/>
  <c r="CS95" i="5"/>
  <c r="CS102" i="5"/>
  <c r="CS89" i="5"/>
  <c r="CS85" i="5"/>
  <c r="CS86" i="5"/>
  <c r="CS90" i="5"/>
  <c r="CS87" i="5"/>
  <c r="CS83" i="5"/>
  <c r="CS81" i="5"/>
  <c r="CS80" i="5"/>
  <c r="CS79" i="5"/>
  <c r="CS78" i="5"/>
  <c r="CS88" i="5"/>
  <c r="CS82" i="5"/>
  <c r="CS84" i="5"/>
  <c r="CS69" i="5"/>
  <c r="CS68" i="5"/>
  <c r="CS67" i="5"/>
  <c r="CS66" i="5"/>
  <c r="CS65" i="5"/>
  <c r="CS64" i="5"/>
  <c r="CS63" i="5"/>
  <c r="CS77" i="5"/>
  <c r="CS70" i="5"/>
  <c r="CS74" i="5"/>
  <c r="CS73" i="5"/>
  <c r="CS75" i="5"/>
  <c r="CS72" i="5"/>
  <c r="CS71" i="5"/>
  <c r="CS76" i="5"/>
  <c r="CS62" i="5"/>
  <c r="CS61" i="5"/>
  <c r="CS60" i="5"/>
  <c r="CS59" i="5"/>
  <c r="CS58" i="5"/>
  <c r="CS57" i="5"/>
  <c r="CS55" i="5"/>
  <c r="CS51" i="5"/>
  <c r="CS47" i="5"/>
  <c r="CS46" i="5"/>
  <c r="CS45" i="5"/>
  <c r="CS44" i="5"/>
  <c r="CS52" i="5"/>
  <c r="CS48" i="5"/>
  <c r="CS43" i="5"/>
  <c r="CS42" i="5"/>
  <c r="CS41" i="5"/>
  <c r="CS40" i="5"/>
  <c r="CS39" i="5"/>
  <c r="CS53" i="5"/>
  <c r="CS49" i="5"/>
  <c r="CS56" i="5"/>
  <c r="CS36" i="5"/>
  <c r="CS35" i="5"/>
  <c r="CS34" i="5"/>
  <c r="CS33" i="5"/>
  <c r="CS32" i="5"/>
  <c r="CS31" i="5"/>
  <c r="CS30" i="5"/>
  <c r="CS29" i="5"/>
  <c r="CS28" i="5"/>
  <c r="CS27" i="5"/>
  <c r="CS26" i="5"/>
  <c r="CS25" i="5"/>
  <c r="CS24" i="5"/>
  <c r="CS23" i="5"/>
  <c r="CS50" i="5"/>
  <c r="CS54" i="5"/>
  <c r="CS37" i="5"/>
  <c r="CS38" i="5"/>
  <c r="CS22" i="5"/>
  <c r="CS21" i="5"/>
  <c r="CS20" i="5"/>
  <c r="CS19" i="5"/>
  <c r="CT13" i="5"/>
  <c r="CS18" i="5"/>
  <c r="CS16" i="5"/>
  <c r="CS15" i="5"/>
  <c r="CS14" i="5"/>
  <c r="CS17" i="5"/>
  <c r="E104" i="5"/>
  <c r="CR104" i="5" s="1"/>
  <c r="D105" i="5"/>
  <c r="M104" i="5"/>
  <c r="N104" i="5"/>
  <c r="U104" i="5"/>
  <c r="V104" i="5"/>
  <c r="AA104" i="5"/>
  <c r="AC104" i="5"/>
  <c r="AD104" i="5"/>
  <c r="AE104" i="5"/>
  <c r="AI104" i="5"/>
  <c r="AK104" i="5"/>
  <c r="AL104" i="5"/>
  <c r="AM104" i="5"/>
  <c r="AQ104" i="5"/>
  <c r="AS104" i="5"/>
  <c r="AT104" i="5"/>
  <c r="AU104" i="5"/>
  <c r="AY104" i="5"/>
  <c r="BA104" i="5"/>
  <c r="BB104" i="5"/>
  <c r="BC104" i="5"/>
  <c r="BG104" i="5"/>
  <c r="BI104" i="5"/>
  <c r="BJ104" i="5"/>
  <c r="BK104" i="5"/>
  <c r="BM104" i="5"/>
  <c r="BN104" i="5"/>
  <c r="BO104" i="5"/>
  <c r="BQ104" i="5"/>
  <c r="BR104" i="5"/>
  <c r="BS104" i="5"/>
  <c r="BU104" i="5"/>
  <c r="BV104" i="5"/>
  <c r="BW104" i="5"/>
  <c r="BX104" i="5"/>
  <c r="BY104" i="5"/>
  <c r="BZ104" i="5"/>
  <c r="CA104" i="5"/>
  <c r="CC104" i="5"/>
  <c r="CD104" i="5"/>
  <c r="CE104" i="5"/>
  <c r="CF104" i="5"/>
  <c r="CG104" i="5"/>
  <c r="CH104" i="5"/>
  <c r="CI104" i="5"/>
  <c r="CK104" i="5"/>
  <c r="CL104" i="5"/>
  <c r="CM104" i="5"/>
  <c r="CN104" i="5"/>
  <c r="CO104" i="5"/>
  <c r="CP104" i="5"/>
  <c r="CQ104" i="5"/>
  <c r="AS103" i="5"/>
  <c r="AK103" i="5"/>
  <c r="AC103" i="5"/>
  <c r="U103" i="5"/>
  <c r="M103" i="5"/>
  <c r="G103" i="5"/>
  <c r="CU70" i="2" l="1"/>
  <c r="CT71" i="2"/>
  <c r="CT72" i="2" s="1"/>
  <c r="AE121" i="2"/>
  <c r="AE122" i="2" s="1"/>
  <c r="AE123" i="2"/>
  <c r="W104" i="5"/>
  <c r="O104" i="5"/>
  <c r="D106" i="5"/>
  <c r="E105" i="5"/>
  <c r="K105" i="5" s="1"/>
  <c r="H105" i="5"/>
  <c r="I105" i="5"/>
  <c r="J105" i="5"/>
  <c r="O105" i="5"/>
  <c r="P105" i="5"/>
  <c r="Q105" i="5"/>
  <c r="R105" i="5"/>
  <c r="W105" i="5"/>
  <c r="X105" i="5"/>
  <c r="Y105" i="5"/>
  <c r="Z105" i="5"/>
  <c r="AC105" i="5"/>
  <c r="AD105" i="5"/>
  <c r="AE105" i="5"/>
  <c r="AF105" i="5"/>
  <c r="AG105" i="5"/>
  <c r="AH105" i="5"/>
  <c r="AK105" i="5"/>
  <c r="AL105" i="5"/>
  <c r="AM105" i="5"/>
  <c r="AN105" i="5"/>
  <c r="AO105" i="5"/>
  <c r="AP105" i="5"/>
  <c r="AR105" i="5"/>
  <c r="AS105" i="5"/>
  <c r="AT105" i="5"/>
  <c r="AU105" i="5"/>
  <c r="AV105" i="5"/>
  <c r="AW105" i="5"/>
  <c r="AX105" i="5"/>
  <c r="AZ105" i="5"/>
  <c r="BA105" i="5"/>
  <c r="BB105" i="5"/>
  <c r="BC105" i="5"/>
  <c r="BD105" i="5"/>
  <c r="BE105" i="5"/>
  <c r="BF105" i="5"/>
  <c r="BH105" i="5"/>
  <c r="BI105" i="5"/>
  <c r="BJ105" i="5"/>
  <c r="BK105" i="5"/>
  <c r="BL105" i="5"/>
  <c r="BM105" i="5"/>
  <c r="BN105" i="5"/>
  <c r="BP105" i="5"/>
  <c r="BQ105" i="5"/>
  <c r="BR105" i="5"/>
  <c r="BS105" i="5"/>
  <c r="BT105" i="5"/>
  <c r="BU105" i="5"/>
  <c r="BV105" i="5"/>
  <c r="BX105" i="5"/>
  <c r="BY105" i="5"/>
  <c r="BZ105" i="5"/>
  <c r="CA105" i="5"/>
  <c r="CB105" i="5"/>
  <c r="CC105" i="5"/>
  <c r="CD105" i="5"/>
  <c r="CF105" i="5"/>
  <c r="CG105" i="5"/>
  <c r="CH105" i="5"/>
  <c r="CI105" i="5"/>
  <c r="CJ105" i="5"/>
  <c r="CK105" i="5"/>
  <c r="CL105" i="5"/>
  <c r="CN105" i="5"/>
  <c r="CO105" i="5"/>
  <c r="CP105" i="5"/>
  <c r="CQ105" i="5"/>
  <c r="CR105" i="5"/>
  <c r="CT104" i="5"/>
  <c r="CT103" i="5"/>
  <c r="CT102" i="5"/>
  <c r="CT101" i="5"/>
  <c r="CT100" i="5"/>
  <c r="CT99" i="5"/>
  <c r="CT98" i="5"/>
  <c r="CT105" i="5"/>
  <c r="CT97" i="5"/>
  <c r="CT94" i="5"/>
  <c r="CT93" i="5"/>
  <c r="CT92" i="5"/>
  <c r="CT91" i="5"/>
  <c r="CT90" i="5"/>
  <c r="CT96" i="5"/>
  <c r="CT89" i="5"/>
  <c r="CT95" i="5"/>
  <c r="CT88" i="5"/>
  <c r="CT87" i="5"/>
  <c r="CT86" i="5"/>
  <c r="CT85" i="5"/>
  <c r="CT83" i="5"/>
  <c r="CT81" i="5"/>
  <c r="CT80" i="5"/>
  <c r="CT79" i="5"/>
  <c r="CT84" i="5"/>
  <c r="CT82" i="5"/>
  <c r="CT78" i="5"/>
  <c r="CT77" i="5"/>
  <c r="CT76" i="5"/>
  <c r="CT75" i="5"/>
  <c r="CT74" i="5"/>
  <c r="CT70" i="5"/>
  <c r="CT73" i="5"/>
  <c r="CT72" i="5"/>
  <c r="CT71" i="5"/>
  <c r="CT69" i="5"/>
  <c r="CT63" i="5"/>
  <c r="CT62" i="5"/>
  <c r="CT61" i="5"/>
  <c r="CT60" i="5"/>
  <c r="CT59" i="5"/>
  <c r="CT58" i="5"/>
  <c r="CT57" i="5"/>
  <c r="CT56" i="5"/>
  <c r="CT55" i="5"/>
  <c r="CT65" i="5"/>
  <c r="CT66" i="5"/>
  <c r="CT67" i="5"/>
  <c r="CT64" i="5"/>
  <c r="CT68" i="5"/>
  <c r="CT54" i="5"/>
  <c r="CT53" i="5"/>
  <c r="CT52" i="5"/>
  <c r="CT51" i="5"/>
  <c r="CT50" i="5"/>
  <c r="CT49" i="5"/>
  <c r="CT48" i="5"/>
  <c r="CT47" i="5"/>
  <c r="CT46" i="5"/>
  <c r="CT45" i="5"/>
  <c r="CT44" i="5"/>
  <c r="CT43" i="5"/>
  <c r="CT42" i="5"/>
  <c r="CT41" i="5"/>
  <c r="CT40" i="5"/>
  <c r="CT39" i="5"/>
  <c r="CT37" i="5"/>
  <c r="CT36" i="5"/>
  <c r="CT35" i="5"/>
  <c r="CT34" i="5"/>
  <c r="CT33" i="5"/>
  <c r="CT32" i="5"/>
  <c r="CT31" i="5"/>
  <c r="CT30" i="5"/>
  <c r="CT29" i="5"/>
  <c r="CT27" i="5"/>
  <c r="CT26" i="5"/>
  <c r="CT22" i="5"/>
  <c r="CT21" i="5"/>
  <c r="CT20" i="5"/>
  <c r="CT19" i="5"/>
  <c r="CT25" i="5"/>
  <c r="CT38" i="5"/>
  <c r="CT28" i="5"/>
  <c r="CT24" i="5"/>
  <c r="CT23" i="5"/>
  <c r="CU13" i="5"/>
  <c r="CT17" i="5"/>
  <c r="CT18" i="5"/>
  <c r="CT16" i="5"/>
  <c r="CT15" i="5"/>
  <c r="CT14" i="5"/>
  <c r="G104" i="5"/>
  <c r="BP104" i="5"/>
  <c r="BH104" i="5"/>
  <c r="AZ104" i="5"/>
  <c r="AR104" i="5"/>
  <c r="AJ104" i="5"/>
  <c r="AB104" i="5"/>
  <c r="T104" i="5"/>
  <c r="L104" i="5"/>
  <c r="S104" i="5"/>
  <c r="K104" i="5"/>
  <c r="BF104" i="5"/>
  <c r="AX104" i="5"/>
  <c r="AP104" i="5"/>
  <c r="AH104" i="5"/>
  <c r="Z104" i="5"/>
  <c r="R104" i="5"/>
  <c r="J104" i="5"/>
  <c r="BE104" i="5"/>
  <c r="AW104" i="5"/>
  <c r="AO104" i="5"/>
  <c r="AG104" i="5"/>
  <c r="Y104" i="5"/>
  <c r="Q104" i="5"/>
  <c r="H104" i="5"/>
  <c r="CS105" i="5"/>
  <c r="CJ104" i="5"/>
  <c r="CB104" i="5"/>
  <c r="BT104" i="5"/>
  <c r="BL104" i="5"/>
  <c r="BD104" i="5"/>
  <c r="AV104" i="5"/>
  <c r="AN104" i="5"/>
  <c r="AF104" i="5"/>
  <c r="X104" i="5"/>
  <c r="P104" i="5"/>
  <c r="I104" i="5"/>
  <c r="AE125" i="2" l="1"/>
  <c r="AE131" i="2" s="1"/>
  <c r="AE137" i="2" s="1"/>
  <c r="AE205" i="2"/>
  <c r="AE206" i="2" s="1"/>
  <c r="AE212" i="2" s="1"/>
  <c r="AE218" i="2" s="1"/>
  <c r="CV70" i="2"/>
  <c r="CU71" i="2"/>
  <c r="CU72" i="2" s="1"/>
  <c r="AF120" i="2"/>
  <c r="CU106" i="5"/>
  <c r="CU105" i="5"/>
  <c r="CU104" i="5"/>
  <c r="CU103" i="5"/>
  <c r="CU102" i="5"/>
  <c r="CU101" i="5"/>
  <c r="CU99" i="5"/>
  <c r="CU98" i="5"/>
  <c r="CU97" i="5"/>
  <c r="CU96" i="5"/>
  <c r="CU95" i="5"/>
  <c r="CU100" i="5"/>
  <c r="CU94" i="5"/>
  <c r="CU93" i="5"/>
  <c r="CU92" i="5"/>
  <c r="CU91" i="5"/>
  <c r="CU89" i="5"/>
  <c r="CU88" i="5"/>
  <c r="CU87" i="5"/>
  <c r="CU86" i="5"/>
  <c r="CU85" i="5"/>
  <c r="CU90" i="5"/>
  <c r="CU83" i="5"/>
  <c r="CU81" i="5"/>
  <c r="CU80" i="5"/>
  <c r="CU79" i="5"/>
  <c r="CU84" i="5"/>
  <c r="CU82" i="5"/>
  <c r="CU78" i="5"/>
  <c r="CU77" i="5"/>
  <c r="CU76" i="5"/>
  <c r="CU75" i="5"/>
  <c r="CU74" i="5"/>
  <c r="CU73" i="5"/>
  <c r="CU72" i="5"/>
  <c r="CU71" i="5"/>
  <c r="CU69" i="5"/>
  <c r="CU68" i="5"/>
  <c r="CU67" i="5"/>
  <c r="CU66" i="5"/>
  <c r="CU63" i="5"/>
  <c r="CU62" i="5"/>
  <c r="CU61" i="5"/>
  <c r="CU60" i="5"/>
  <c r="CU59" i="5"/>
  <c r="CU58" i="5"/>
  <c r="CU57" i="5"/>
  <c r="CU56" i="5"/>
  <c r="CU55" i="5"/>
  <c r="CU65" i="5"/>
  <c r="CU70" i="5"/>
  <c r="CU64" i="5"/>
  <c r="CU54" i="5"/>
  <c r="CU53" i="5"/>
  <c r="CU52" i="5"/>
  <c r="CU51" i="5"/>
  <c r="CU50" i="5"/>
  <c r="CU49" i="5"/>
  <c r="CU48" i="5"/>
  <c r="CU47" i="5"/>
  <c r="CU46" i="5"/>
  <c r="CU43" i="5"/>
  <c r="CU42" i="5"/>
  <c r="CU41" i="5"/>
  <c r="CU40" i="5"/>
  <c r="CU39" i="5"/>
  <c r="CU38" i="5"/>
  <c r="CU37" i="5"/>
  <c r="CU45" i="5"/>
  <c r="CU44" i="5"/>
  <c r="CU34" i="5"/>
  <c r="CU27" i="5"/>
  <c r="CU35" i="5"/>
  <c r="CU36" i="5"/>
  <c r="CU26" i="5"/>
  <c r="CU22" i="5"/>
  <c r="CU21" i="5"/>
  <c r="CU20" i="5"/>
  <c r="CU19" i="5"/>
  <c r="CU18" i="5"/>
  <c r="CU17" i="5"/>
  <c r="CU29" i="5"/>
  <c r="CU30" i="5"/>
  <c r="CU25" i="5"/>
  <c r="CU31" i="5"/>
  <c r="CU33" i="5"/>
  <c r="CU28" i="5"/>
  <c r="CU16" i="5"/>
  <c r="CU15" i="5"/>
  <c r="CU14" i="5"/>
  <c r="CU23" i="5"/>
  <c r="CU32" i="5"/>
  <c r="CU24" i="5"/>
  <c r="CV13" i="5"/>
  <c r="V105" i="5"/>
  <c r="N105" i="5"/>
  <c r="G105" i="5"/>
  <c r="U105" i="5"/>
  <c r="M105" i="5"/>
  <c r="G106" i="5"/>
  <c r="D107" i="5"/>
  <c r="E106" i="5"/>
  <c r="CT106" i="5" s="1"/>
  <c r="I106" i="5"/>
  <c r="H106" i="5"/>
  <c r="J106" i="5"/>
  <c r="M106" i="5"/>
  <c r="N106" i="5"/>
  <c r="O106" i="5"/>
  <c r="P106" i="5"/>
  <c r="Q106" i="5"/>
  <c r="R106" i="5"/>
  <c r="U106" i="5"/>
  <c r="V106" i="5"/>
  <c r="W106" i="5"/>
  <c r="X106" i="5"/>
  <c r="Y106" i="5"/>
  <c r="Z106" i="5"/>
  <c r="AA106" i="5"/>
  <c r="AC106" i="5"/>
  <c r="AD106" i="5"/>
  <c r="AE106" i="5"/>
  <c r="AF106" i="5"/>
  <c r="AG106" i="5"/>
  <c r="AH106" i="5"/>
  <c r="AI106" i="5"/>
  <c r="AK106" i="5"/>
  <c r="AL106" i="5"/>
  <c r="AM106" i="5"/>
  <c r="AN106" i="5"/>
  <c r="AO106" i="5"/>
  <c r="AP106" i="5"/>
  <c r="AQ106" i="5"/>
  <c r="AR106" i="5"/>
  <c r="AS106" i="5"/>
  <c r="AT106" i="5"/>
  <c r="AU106" i="5"/>
  <c r="AV106" i="5"/>
  <c r="AW106" i="5"/>
  <c r="AX106" i="5"/>
  <c r="AY106" i="5"/>
  <c r="AZ106" i="5"/>
  <c r="BA106" i="5"/>
  <c r="BB106" i="5"/>
  <c r="BC106" i="5"/>
  <c r="BD106" i="5"/>
  <c r="BE106" i="5"/>
  <c r="BF106" i="5"/>
  <c r="BG106" i="5"/>
  <c r="BH106" i="5"/>
  <c r="BI106" i="5"/>
  <c r="BJ106" i="5"/>
  <c r="BK106" i="5"/>
  <c r="BL106" i="5"/>
  <c r="BM106" i="5"/>
  <c r="BN106" i="5"/>
  <c r="BO106" i="5"/>
  <c r="BP106" i="5"/>
  <c r="BQ106" i="5"/>
  <c r="BR106" i="5"/>
  <c r="BS106" i="5"/>
  <c r="BT106" i="5"/>
  <c r="BU106" i="5"/>
  <c r="BV106" i="5"/>
  <c r="BW106" i="5"/>
  <c r="BX106" i="5"/>
  <c r="BY106" i="5"/>
  <c r="BZ106" i="5"/>
  <c r="CA106" i="5"/>
  <c r="CB106" i="5"/>
  <c r="CC106" i="5"/>
  <c r="CD106" i="5"/>
  <c r="CE106" i="5"/>
  <c r="CF106" i="5"/>
  <c r="CG106" i="5"/>
  <c r="CH106" i="5"/>
  <c r="CI106" i="5"/>
  <c r="CJ106" i="5"/>
  <c r="CK106" i="5"/>
  <c r="CL106" i="5"/>
  <c r="CM106" i="5"/>
  <c r="CN106" i="5"/>
  <c r="CO106" i="5"/>
  <c r="CP106" i="5"/>
  <c r="CQ106" i="5"/>
  <c r="CR106" i="5"/>
  <c r="CS106" i="5"/>
  <c r="AJ105" i="5"/>
  <c r="AB105" i="5"/>
  <c r="T105" i="5"/>
  <c r="L105" i="5"/>
  <c r="CM105" i="5"/>
  <c r="CE105" i="5"/>
  <c r="BW105" i="5"/>
  <c r="BO105" i="5"/>
  <c r="BG105" i="5"/>
  <c r="AY105" i="5"/>
  <c r="AQ105" i="5"/>
  <c r="AI105" i="5"/>
  <c r="AA105" i="5"/>
  <c r="S105" i="5"/>
  <c r="CW70" i="2" l="1"/>
  <c r="CV71" i="2"/>
  <c r="CV72" i="2" s="1"/>
  <c r="AF121" i="2"/>
  <c r="AF122" i="2" s="1"/>
  <c r="AF123" i="2"/>
  <c r="CV107" i="5"/>
  <c r="CV106" i="5"/>
  <c r="CV105" i="5"/>
  <c r="CV104" i="5"/>
  <c r="CV103" i="5"/>
  <c r="CV102" i="5"/>
  <c r="CV101" i="5"/>
  <c r="CV98" i="5"/>
  <c r="CV97" i="5"/>
  <c r="CV96" i="5"/>
  <c r="CV99" i="5"/>
  <c r="CV94" i="5"/>
  <c r="CV93" i="5"/>
  <c r="CV92" i="5"/>
  <c r="CV91" i="5"/>
  <c r="CV90" i="5"/>
  <c r="CV100" i="5"/>
  <c r="CV95" i="5"/>
  <c r="CV89" i="5"/>
  <c r="CV88" i="5"/>
  <c r="CV87" i="5"/>
  <c r="CV86" i="5"/>
  <c r="CV85" i="5"/>
  <c r="CV81" i="5"/>
  <c r="CV80" i="5"/>
  <c r="CV79" i="5"/>
  <c r="CV78" i="5"/>
  <c r="CV84" i="5"/>
  <c r="CV82" i="5"/>
  <c r="CV83" i="5"/>
  <c r="CV77" i="5"/>
  <c r="CV74" i="5"/>
  <c r="CV73" i="5"/>
  <c r="CV71" i="5"/>
  <c r="CV75" i="5"/>
  <c r="CV72" i="5"/>
  <c r="CV69" i="5"/>
  <c r="CV68" i="5"/>
  <c r="CV67" i="5"/>
  <c r="CV66" i="5"/>
  <c r="CV65" i="5"/>
  <c r="CV76" i="5"/>
  <c r="CV70" i="5"/>
  <c r="CV64" i="5"/>
  <c r="CV63" i="5"/>
  <c r="CV60" i="5"/>
  <c r="CV57" i="5"/>
  <c r="CV55" i="5"/>
  <c r="CV61" i="5"/>
  <c r="CV62" i="5"/>
  <c r="CV54" i="5"/>
  <c r="CV53" i="5"/>
  <c r="CV52" i="5"/>
  <c r="CV51" i="5"/>
  <c r="CV50" i="5"/>
  <c r="CV49" i="5"/>
  <c r="CV48" i="5"/>
  <c r="CV47" i="5"/>
  <c r="CV58" i="5"/>
  <c r="CV56" i="5"/>
  <c r="CV43" i="5"/>
  <c r="CV42" i="5"/>
  <c r="CV41" i="5"/>
  <c r="CV40" i="5"/>
  <c r="CV39" i="5"/>
  <c r="CV38" i="5"/>
  <c r="CV37" i="5"/>
  <c r="CV59" i="5"/>
  <c r="CV45" i="5"/>
  <c r="CV44" i="5"/>
  <c r="CV46" i="5"/>
  <c r="CV36" i="5"/>
  <c r="CV35" i="5"/>
  <c r="CV34" i="5"/>
  <c r="CV33" i="5"/>
  <c r="CV32" i="5"/>
  <c r="CV31" i="5"/>
  <c r="CV30" i="5"/>
  <c r="CV29" i="5"/>
  <c r="CV26" i="5"/>
  <c r="CV22" i="5"/>
  <c r="CV21" i="5"/>
  <c r="CV20" i="5"/>
  <c r="CV19" i="5"/>
  <c r="CV18" i="5"/>
  <c r="CV17" i="5"/>
  <c r="CV25" i="5"/>
  <c r="CV28" i="5"/>
  <c r="CV24" i="5"/>
  <c r="CV23" i="5"/>
  <c r="CV27" i="5"/>
  <c r="CV16" i="5"/>
  <c r="CV15" i="5"/>
  <c r="CV14" i="5"/>
  <c r="CW13" i="5"/>
  <c r="G107" i="5"/>
  <c r="D108" i="5"/>
  <c r="E107" i="5"/>
  <c r="CU107" i="5" s="1"/>
  <c r="H107" i="5"/>
  <c r="I107" i="5"/>
  <c r="J107" i="5"/>
  <c r="K107" i="5"/>
  <c r="L107" i="5"/>
  <c r="M107" i="5"/>
  <c r="N107" i="5"/>
  <c r="O107" i="5"/>
  <c r="P107" i="5"/>
  <c r="Q107" i="5"/>
  <c r="R107" i="5"/>
  <c r="S107" i="5"/>
  <c r="T107" i="5"/>
  <c r="U107" i="5"/>
  <c r="V107" i="5"/>
  <c r="W107" i="5"/>
  <c r="X107" i="5"/>
  <c r="Y107" i="5"/>
  <c r="Z107" i="5"/>
  <c r="AA107" i="5"/>
  <c r="AB107" i="5"/>
  <c r="AC107" i="5"/>
  <c r="AD107" i="5"/>
  <c r="AE107" i="5"/>
  <c r="AF107" i="5"/>
  <c r="AG107" i="5"/>
  <c r="AH107" i="5"/>
  <c r="AI107" i="5"/>
  <c r="AJ107" i="5"/>
  <c r="AK107" i="5"/>
  <c r="AL107" i="5"/>
  <c r="AM107" i="5"/>
  <c r="AN107" i="5"/>
  <c r="AO107" i="5"/>
  <c r="AP107" i="5"/>
  <c r="AQ107" i="5"/>
  <c r="AR107" i="5"/>
  <c r="AS107" i="5"/>
  <c r="AT107" i="5"/>
  <c r="AU107" i="5"/>
  <c r="AV107" i="5"/>
  <c r="AW107" i="5"/>
  <c r="AX107" i="5"/>
  <c r="AY107" i="5"/>
  <c r="AZ107" i="5"/>
  <c r="BA107" i="5"/>
  <c r="BB107" i="5"/>
  <c r="BC107" i="5"/>
  <c r="BD107" i="5"/>
  <c r="BE107" i="5"/>
  <c r="BF107" i="5"/>
  <c r="BG107" i="5"/>
  <c r="BH107" i="5"/>
  <c r="BI107" i="5"/>
  <c r="BJ107" i="5"/>
  <c r="BK107" i="5"/>
  <c r="BL107" i="5"/>
  <c r="BM107" i="5"/>
  <c r="BN107" i="5"/>
  <c r="BO107" i="5"/>
  <c r="BP107" i="5"/>
  <c r="BQ107" i="5"/>
  <c r="BR107" i="5"/>
  <c r="BS107" i="5"/>
  <c r="BT107" i="5"/>
  <c r="BU107" i="5"/>
  <c r="BV107" i="5"/>
  <c r="BW107" i="5"/>
  <c r="BX107" i="5"/>
  <c r="BY107" i="5"/>
  <c r="BZ107" i="5"/>
  <c r="CA107" i="5"/>
  <c r="CB107" i="5"/>
  <c r="CC107" i="5"/>
  <c r="CD107" i="5"/>
  <c r="CE107" i="5"/>
  <c r="CF107" i="5"/>
  <c r="CG107" i="5"/>
  <c r="CH107" i="5"/>
  <c r="CI107" i="5"/>
  <c r="CJ107" i="5"/>
  <c r="CK107" i="5"/>
  <c r="CL107" i="5"/>
  <c r="CM107" i="5"/>
  <c r="CN107" i="5"/>
  <c r="CO107" i="5"/>
  <c r="CP107" i="5"/>
  <c r="CQ107" i="5"/>
  <c r="CR107" i="5"/>
  <c r="CS107" i="5"/>
  <c r="CT107" i="5"/>
  <c r="AJ106" i="5"/>
  <c r="AB106" i="5"/>
  <c r="T106" i="5"/>
  <c r="L106" i="5"/>
  <c r="S106" i="5"/>
  <c r="K106" i="5"/>
  <c r="AF125" i="2" l="1"/>
  <c r="AF131" i="2" s="1"/>
  <c r="AF137" i="2" s="1"/>
  <c r="AF205" i="2"/>
  <c r="AF206" i="2" s="1"/>
  <c r="AF212" i="2" s="1"/>
  <c r="AF218" i="2" s="1"/>
  <c r="CX70" i="2"/>
  <c r="CW71" i="2"/>
  <c r="CW72" i="2" s="1"/>
  <c r="AG120" i="2"/>
  <c r="D109" i="5"/>
  <c r="E108" i="5"/>
  <c r="M108" i="5" s="1"/>
  <c r="H108" i="5"/>
  <c r="I108" i="5"/>
  <c r="J108" i="5"/>
  <c r="K108" i="5"/>
  <c r="L108" i="5"/>
  <c r="O108" i="5"/>
  <c r="P108" i="5"/>
  <c r="Q108" i="5"/>
  <c r="R108" i="5"/>
  <c r="S108" i="5"/>
  <c r="T108" i="5"/>
  <c r="V108" i="5"/>
  <c r="W108" i="5"/>
  <c r="X108" i="5"/>
  <c r="Y108" i="5"/>
  <c r="Z108" i="5"/>
  <c r="AA108" i="5"/>
  <c r="AB108" i="5"/>
  <c r="AD108" i="5"/>
  <c r="AE108" i="5"/>
  <c r="AF108" i="5"/>
  <c r="AG108" i="5"/>
  <c r="AH108" i="5"/>
  <c r="AI108" i="5"/>
  <c r="AJ108" i="5"/>
  <c r="AL108" i="5"/>
  <c r="AM108" i="5"/>
  <c r="AN108" i="5"/>
  <c r="AO108" i="5"/>
  <c r="AP108" i="5"/>
  <c r="AQ108" i="5"/>
  <c r="AR108" i="5"/>
  <c r="AT108" i="5"/>
  <c r="AU108" i="5"/>
  <c r="AV108" i="5"/>
  <c r="AW108" i="5"/>
  <c r="AX108" i="5"/>
  <c r="AY108" i="5"/>
  <c r="AZ108" i="5"/>
  <c r="BB108" i="5"/>
  <c r="BC108" i="5"/>
  <c r="BD108" i="5"/>
  <c r="BE108" i="5"/>
  <c r="BF108" i="5"/>
  <c r="BG108" i="5"/>
  <c r="BH108" i="5"/>
  <c r="BJ108" i="5"/>
  <c r="BK108" i="5"/>
  <c r="BL108" i="5"/>
  <c r="BM108" i="5"/>
  <c r="BN108" i="5"/>
  <c r="BO108" i="5"/>
  <c r="BP108" i="5"/>
  <c r="BR108" i="5"/>
  <c r="BS108" i="5"/>
  <c r="BT108" i="5"/>
  <c r="BU108" i="5"/>
  <c r="BV108" i="5"/>
  <c r="BW108" i="5"/>
  <c r="BX108" i="5"/>
  <c r="BZ108" i="5"/>
  <c r="CA108" i="5"/>
  <c r="CB108" i="5"/>
  <c r="CC108" i="5"/>
  <c r="CD108" i="5"/>
  <c r="CE108" i="5"/>
  <c r="CF108" i="5"/>
  <c r="CH108" i="5"/>
  <c r="CI108" i="5"/>
  <c r="CJ108" i="5"/>
  <c r="CK108" i="5"/>
  <c r="CL108" i="5"/>
  <c r="CM108" i="5"/>
  <c r="CN108" i="5"/>
  <c r="CO108" i="5"/>
  <c r="CP108" i="5"/>
  <c r="CQ108" i="5"/>
  <c r="CR108" i="5"/>
  <c r="CS108" i="5"/>
  <c r="CT108" i="5"/>
  <c r="CU108" i="5"/>
  <c r="CW108" i="5"/>
  <c r="CW107" i="5"/>
  <c r="CW106" i="5"/>
  <c r="CW103" i="5"/>
  <c r="CW102" i="5"/>
  <c r="CW101" i="5"/>
  <c r="CW105" i="5"/>
  <c r="CW104" i="5"/>
  <c r="CW98" i="5"/>
  <c r="CW97" i="5"/>
  <c r="CW96" i="5"/>
  <c r="CW100" i="5"/>
  <c r="CW99" i="5"/>
  <c r="CW94" i="5"/>
  <c r="CW93" i="5"/>
  <c r="CW92" i="5"/>
  <c r="CW91" i="5"/>
  <c r="CW90" i="5"/>
  <c r="CW89" i="5"/>
  <c r="CW88" i="5"/>
  <c r="CW95" i="5"/>
  <c r="CW87" i="5"/>
  <c r="CW86" i="5"/>
  <c r="CW85" i="5"/>
  <c r="CW84" i="5"/>
  <c r="CW83" i="5"/>
  <c r="CW81" i="5"/>
  <c r="CW80" i="5"/>
  <c r="CW79" i="5"/>
  <c r="CW78" i="5"/>
  <c r="CW82" i="5"/>
  <c r="CW77" i="5"/>
  <c r="CW76" i="5"/>
  <c r="CW75" i="5"/>
  <c r="CW74" i="5"/>
  <c r="CW73" i="5"/>
  <c r="CW71" i="5"/>
  <c r="CW72" i="5"/>
  <c r="CW69" i="5"/>
  <c r="CW68" i="5"/>
  <c r="CW67" i="5"/>
  <c r="CW66" i="5"/>
  <c r="CW65" i="5"/>
  <c r="CW64" i="5"/>
  <c r="CW63" i="5"/>
  <c r="CW70" i="5"/>
  <c r="CW62" i="5"/>
  <c r="CW61" i="5"/>
  <c r="CW60" i="5"/>
  <c r="CW59" i="5"/>
  <c r="CW58" i="5"/>
  <c r="CW54" i="5"/>
  <c r="CW53" i="5"/>
  <c r="CW52" i="5"/>
  <c r="CW51" i="5"/>
  <c r="CW50" i="5"/>
  <c r="CW49" i="5"/>
  <c r="CW48" i="5"/>
  <c r="CW47" i="5"/>
  <c r="CW46" i="5"/>
  <c r="CW45" i="5"/>
  <c r="CW56" i="5"/>
  <c r="CW43" i="5"/>
  <c r="CW42" i="5"/>
  <c r="CW41" i="5"/>
  <c r="CW40" i="5"/>
  <c r="CW39" i="5"/>
  <c r="CW38" i="5"/>
  <c r="CW37" i="5"/>
  <c r="CW44" i="5"/>
  <c r="CW55" i="5"/>
  <c r="CW57" i="5"/>
  <c r="CW36" i="5"/>
  <c r="CW35" i="5"/>
  <c r="CW34" i="5"/>
  <c r="CW33" i="5"/>
  <c r="CW32" i="5"/>
  <c r="CW31" i="5"/>
  <c r="CW30" i="5"/>
  <c r="CW29" i="5"/>
  <c r="CW26" i="5"/>
  <c r="CW22" i="5"/>
  <c r="CW21" i="5"/>
  <c r="CW20" i="5"/>
  <c r="CW19" i="5"/>
  <c r="CW18" i="5"/>
  <c r="CW17" i="5"/>
  <c r="CW25" i="5"/>
  <c r="CW28" i="5"/>
  <c r="CW24" i="5"/>
  <c r="CW23" i="5"/>
  <c r="CW16" i="5"/>
  <c r="CW15" i="5"/>
  <c r="CW14" i="5"/>
  <c r="CW27" i="5"/>
  <c r="CX13" i="5"/>
  <c r="CV108" i="5"/>
  <c r="CY70" i="2" l="1"/>
  <c r="CX71" i="2"/>
  <c r="CX72" i="2" s="1"/>
  <c r="AG121" i="2"/>
  <c r="AG122" i="2" s="1"/>
  <c r="AG123" i="2"/>
  <c r="CX109" i="5"/>
  <c r="CX108" i="5"/>
  <c r="CX103" i="5"/>
  <c r="CX102" i="5"/>
  <c r="CX101" i="5"/>
  <c r="CX100" i="5"/>
  <c r="CX99" i="5"/>
  <c r="CX98" i="5"/>
  <c r="CX106" i="5"/>
  <c r="CX105" i="5"/>
  <c r="CX107" i="5"/>
  <c r="CX104" i="5"/>
  <c r="CX97" i="5"/>
  <c r="CX96" i="5"/>
  <c r="CX95" i="5"/>
  <c r="CX94" i="5"/>
  <c r="CX93" i="5"/>
  <c r="CX92" i="5"/>
  <c r="CX91" i="5"/>
  <c r="CX90" i="5"/>
  <c r="CX89" i="5"/>
  <c r="CX88" i="5"/>
  <c r="CX87" i="5"/>
  <c r="CX86" i="5"/>
  <c r="CX85" i="5"/>
  <c r="CX84" i="5"/>
  <c r="CX83" i="5"/>
  <c r="CX82" i="5"/>
  <c r="CX79" i="5"/>
  <c r="CX77" i="5"/>
  <c r="CX76" i="5"/>
  <c r="CX75" i="5"/>
  <c r="CX74" i="5"/>
  <c r="CX73" i="5"/>
  <c r="CX72" i="5"/>
  <c r="CX80" i="5"/>
  <c r="CX71" i="5"/>
  <c r="CX78" i="5"/>
  <c r="CX70" i="5"/>
  <c r="CX81" i="5"/>
  <c r="CX69" i="5"/>
  <c r="CX65" i="5"/>
  <c r="CX66" i="5"/>
  <c r="CX64" i="5"/>
  <c r="CX67" i="5"/>
  <c r="CX62" i="5"/>
  <c r="CX61" i="5"/>
  <c r="CX60" i="5"/>
  <c r="CX59" i="5"/>
  <c r="CX58" i="5"/>
  <c r="CX57" i="5"/>
  <c r="CX68" i="5"/>
  <c r="CX63" i="5"/>
  <c r="CX54" i="5"/>
  <c r="CX53" i="5"/>
  <c r="CX52" i="5"/>
  <c r="CX51" i="5"/>
  <c r="CX50" i="5"/>
  <c r="CX49" i="5"/>
  <c r="CX48" i="5"/>
  <c r="CX47" i="5"/>
  <c r="CX46" i="5"/>
  <c r="CX45" i="5"/>
  <c r="CX44" i="5"/>
  <c r="CX56" i="5"/>
  <c r="CX55" i="5"/>
  <c r="CX42" i="5"/>
  <c r="CX37" i="5"/>
  <c r="CX43" i="5"/>
  <c r="CX39" i="5"/>
  <c r="CX36" i="5"/>
  <c r="CX35" i="5"/>
  <c r="CX34" i="5"/>
  <c r="CX33" i="5"/>
  <c r="CX32" i="5"/>
  <c r="CX31" i="5"/>
  <c r="CX30" i="5"/>
  <c r="CX29" i="5"/>
  <c r="CX40" i="5"/>
  <c r="CX38" i="5"/>
  <c r="CX41" i="5"/>
  <c r="CX25" i="5"/>
  <c r="CX28" i="5"/>
  <c r="CX24" i="5"/>
  <c r="CX23" i="5"/>
  <c r="CX27" i="5"/>
  <c r="CX26" i="5"/>
  <c r="CX22" i="5"/>
  <c r="CX21" i="5"/>
  <c r="CX20" i="5"/>
  <c r="CX19" i="5"/>
  <c r="CX18" i="5"/>
  <c r="CY13" i="5"/>
  <c r="CX17" i="5"/>
  <c r="CX16" i="5"/>
  <c r="CX15" i="5"/>
  <c r="CX14" i="5"/>
  <c r="N108" i="5"/>
  <c r="G108" i="5"/>
  <c r="CG108" i="5"/>
  <c r="BY108" i="5"/>
  <c r="BQ108" i="5"/>
  <c r="BI108" i="5"/>
  <c r="BA108" i="5"/>
  <c r="AS108" i="5"/>
  <c r="AK108" i="5"/>
  <c r="AC108" i="5"/>
  <c r="U108" i="5"/>
  <c r="D110" i="5"/>
  <c r="E109" i="5"/>
  <c r="CW109" i="5" s="1"/>
  <c r="H109" i="5"/>
  <c r="J109" i="5"/>
  <c r="K109" i="5"/>
  <c r="L109" i="5"/>
  <c r="O109" i="5"/>
  <c r="P109" i="5"/>
  <c r="R109" i="5"/>
  <c r="S109" i="5"/>
  <c r="T109" i="5"/>
  <c r="W109" i="5"/>
  <c r="X109" i="5"/>
  <c r="Z109" i="5"/>
  <c r="AA109" i="5"/>
  <c r="AB109" i="5"/>
  <c r="AE109" i="5"/>
  <c r="AF109" i="5"/>
  <c r="AH109" i="5"/>
  <c r="AI109" i="5"/>
  <c r="AJ109" i="5"/>
  <c r="AM109" i="5"/>
  <c r="AN109" i="5"/>
  <c r="AP109" i="5"/>
  <c r="AQ109" i="5"/>
  <c r="AR109" i="5"/>
  <c r="AU109" i="5"/>
  <c r="AV109" i="5"/>
  <c r="AW109" i="5"/>
  <c r="AX109" i="5"/>
  <c r="AY109" i="5"/>
  <c r="AZ109" i="5"/>
  <c r="BC109" i="5"/>
  <c r="BD109" i="5"/>
  <c r="BE109" i="5"/>
  <c r="BF109" i="5"/>
  <c r="BG109" i="5"/>
  <c r="BH109" i="5"/>
  <c r="BI109" i="5"/>
  <c r="BJ109" i="5"/>
  <c r="BK109" i="5"/>
  <c r="BL109" i="5"/>
  <c r="BM109" i="5"/>
  <c r="BN109" i="5"/>
  <c r="BO109" i="5"/>
  <c r="BP109" i="5"/>
  <c r="BQ109" i="5"/>
  <c r="BR109" i="5"/>
  <c r="BS109" i="5"/>
  <c r="BT109" i="5"/>
  <c r="BU109" i="5"/>
  <c r="BV109" i="5"/>
  <c r="BW109" i="5"/>
  <c r="BX109" i="5"/>
  <c r="BY109" i="5"/>
  <c r="BZ109" i="5"/>
  <c r="CA109" i="5"/>
  <c r="CB109" i="5"/>
  <c r="CC109" i="5"/>
  <c r="CD109" i="5"/>
  <c r="CE109" i="5"/>
  <c r="CF109" i="5"/>
  <c r="CG109" i="5"/>
  <c r="CH109" i="5"/>
  <c r="CI109" i="5"/>
  <c r="CJ109" i="5"/>
  <c r="CK109" i="5"/>
  <c r="CL109" i="5"/>
  <c r="CM109" i="5"/>
  <c r="CN109" i="5"/>
  <c r="CO109" i="5"/>
  <c r="CP109" i="5"/>
  <c r="CQ109" i="5"/>
  <c r="CR109" i="5"/>
  <c r="CS109" i="5"/>
  <c r="CT109" i="5"/>
  <c r="CU109" i="5"/>
  <c r="CV109" i="5"/>
  <c r="AG125" i="2" l="1"/>
  <c r="AG131" i="2" s="1"/>
  <c r="AG137" i="2" s="1"/>
  <c r="AG205" i="2"/>
  <c r="AG206" i="2" s="1"/>
  <c r="AG212" i="2" s="1"/>
  <c r="AG218" i="2" s="1"/>
  <c r="CZ70" i="2"/>
  <c r="CY71" i="2"/>
  <c r="CY72" i="2" s="1"/>
  <c r="AH120" i="2"/>
  <c r="AO109" i="5"/>
  <c r="AG109" i="5"/>
  <c r="Y109" i="5"/>
  <c r="Q109" i="5"/>
  <c r="I109" i="5"/>
  <c r="BB109" i="5"/>
  <c r="AT109" i="5"/>
  <c r="AL109" i="5"/>
  <c r="AD109" i="5"/>
  <c r="V109" i="5"/>
  <c r="N109" i="5"/>
  <c r="E110" i="5"/>
  <c r="CX110" i="5" s="1"/>
  <c r="D111" i="5"/>
  <c r="I110" i="5"/>
  <c r="N110" i="5"/>
  <c r="O110" i="5"/>
  <c r="P110" i="5"/>
  <c r="V110" i="5"/>
  <c r="W110" i="5"/>
  <c r="X110" i="5"/>
  <c r="AD110" i="5"/>
  <c r="AE110" i="5"/>
  <c r="AF110" i="5"/>
  <c r="AL110" i="5"/>
  <c r="AM110" i="5"/>
  <c r="AN110" i="5"/>
  <c r="AT110" i="5"/>
  <c r="AU110" i="5"/>
  <c r="AV110" i="5"/>
  <c r="BB110" i="5"/>
  <c r="BC110" i="5"/>
  <c r="BD110" i="5"/>
  <c r="BJ110" i="5"/>
  <c r="BK110" i="5"/>
  <c r="BL110" i="5"/>
  <c r="BR110" i="5"/>
  <c r="BS110" i="5"/>
  <c r="BT110" i="5"/>
  <c r="BW110" i="5"/>
  <c r="BZ110" i="5"/>
  <c r="CA110" i="5"/>
  <c r="CB110" i="5"/>
  <c r="CE110" i="5"/>
  <c r="CH110" i="5"/>
  <c r="CI110" i="5"/>
  <c r="CJ110" i="5"/>
  <c r="CM110" i="5"/>
  <c r="CP110" i="5"/>
  <c r="CQ110" i="5"/>
  <c r="CR110" i="5"/>
  <c r="CU110" i="5"/>
  <c r="BA109" i="5"/>
  <c r="AS109" i="5"/>
  <c r="AK109" i="5"/>
  <c r="AC109" i="5"/>
  <c r="U109" i="5"/>
  <c r="M109" i="5"/>
  <c r="G109" i="5"/>
  <c r="CY110" i="5"/>
  <c r="CY109" i="5"/>
  <c r="CY108" i="5"/>
  <c r="CY107" i="5"/>
  <c r="CY106" i="5"/>
  <c r="CY105" i="5"/>
  <c r="CY103" i="5"/>
  <c r="CY102" i="5"/>
  <c r="CY101" i="5"/>
  <c r="CY100" i="5"/>
  <c r="CY99" i="5"/>
  <c r="CY98" i="5"/>
  <c r="CY104" i="5"/>
  <c r="CY97" i="5"/>
  <c r="CY96" i="5"/>
  <c r="CY95" i="5"/>
  <c r="CY94" i="5"/>
  <c r="CY93" i="5"/>
  <c r="CY92" i="5"/>
  <c r="CY91" i="5"/>
  <c r="CY90" i="5"/>
  <c r="CY89" i="5"/>
  <c r="CY87" i="5"/>
  <c r="CY86" i="5"/>
  <c r="CY85" i="5"/>
  <c r="CY84" i="5"/>
  <c r="CY83" i="5"/>
  <c r="CY82" i="5"/>
  <c r="CY88" i="5"/>
  <c r="CY81" i="5"/>
  <c r="CY80" i="5"/>
  <c r="CY79" i="5"/>
  <c r="CY77" i="5"/>
  <c r="CY76" i="5"/>
  <c r="CY75" i="5"/>
  <c r="CY74" i="5"/>
  <c r="CY73" i="5"/>
  <c r="CY72" i="5"/>
  <c r="CY71" i="5"/>
  <c r="CY78" i="5"/>
  <c r="CY69" i="5"/>
  <c r="CY68" i="5"/>
  <c r="CY67" i="5"/>
  <c r="CY66" i="5"/>
  <c r="CY65" i="5"/>
  <c r="CY64" i="5"/>
  <c r="CY70" i="5"/>
  <c r="CY62" i="5"/>
  <c r="CY61" i="5"/>
  <c r="CY60" i="5"/>
  <c r="CY59" i="5"/>
  <c r="CY58" i="5"/>
  <c r="CY57" i="5"/>
  <c r="CY63" i="5"/>
  <c r="CY56" i="5"/>
  <c r="CY51" i="5"/>
  <c r="CY52" i="5"/>
  <c r="CY48" i="5"/>
  <c r="CY53" i="5"/>
  <c r="CY49" i="5"/>
  <c r="CY44" i="5"/>
  <c r="CY55" i="5"/>
  <c r="CY45" i="5"/>
  <c r="CY54" i="5"/>
  <c r="CY50" i="5"/>
  <c r="CY46" i="5"/>
  <c r="CY42" i="5"/>
  <c r="CY37" i="5"/>
  <c r="CY43" i="5"/>
  <c r="CY39" i="5"/>
  <c r="CY36" i="5"/>
  <c r="CY35" i="5"/>
  <c r="CY34" i="5"/>
  <c r="CY33" i="5"/>
  <c r="CY32" i="5"/>
  <c r="CY31" i="5"/>
  <c r="CY30" i="5"/>
  <c r="CY29" i="5"/>
  <c r="CY40" i="5"/>
  <c r="CY38" i="5"/>
  <c r="CY47" i="5"/>
  <c r="CY25" i="5"/>
  <c r="CY28" i="5"/>
  <c r="CY24" i="5"/>
  <c r="CY23" i="5"/>
  <c r="CY41" i="5"/>
  <c r="CY27" i="5"/>
  <c r="CY26" i="5"/>
  <c r="CY22" i="5"/>
  <c r="CY18" i="5"/>
  <c r="CZ13" i="5"/>
  <c r="CY15" i="5"/>
  <c r="CY17" i="5"/>
  <c r="CY20" i="5"/>
  <c r="CY16" i="5"/>
  <c r="CY19" i="5"/>
  <c r="CY21" i="5"/>
  <c r="CY14" i="5"/>
  <c r="DA70" i="2" l="1"/>
  <c r="CZ71" i="2"/>
  <c r="CZ72" i="2" s="1"/>
  <c r="AH121" i="2"/>
  <c r="AH122" i="2" s="1"/>
  <c r="AH123" i="2"/>
  <c r="E111" i="5"/>
  <c r="CY111" i="5" s="1"/>
  <c r="D112" i="5"/>
  <c r="H111" i="5"/>
  <c r="I111" i="5"/>
  <c r="J111" i="5"/>
  <c r="K111" i="5"/>
  <c r="L111" i="5"/>
  <c r="N111" i="5"/>
  <c r="O111" i="5"/>
  <c r="P111" i="5"/>
  <c r="Q111" i="5"/>
  <c r="R111" i="5"/>
  <c r="S111" i="5"/>
  <c r="T111" i="5"/>
  <c r="U111" i="5"/>
  <c r="V111" i="5"/>
  <c r="W111" i="5"/>
  <c r="X111" i="5"/>
  <c r="Y111" i="5"/>
  <c r="Z111" i="5"/>
  <c r="AA111" i="5"/>
  <c r="AB111" i="5"/>
  <c r="AC111" i="5"/>
  <c r="AD111" i="5"/>
  <c r="AE111" i="5"/>
  <c r="AF111" i="5"/>
  <c r="AG111" i="5"/>
  <c r="AH111" i="5"/>
  <c r="AI111" i="5"/>
  <c r="AJ111" i="5"/>
  <c r="AK111" i="5"/>
  <c r="AL111" i="5"/>
  <c r="AM111" i="5"/>
  <c r="AN111" i="5"/>
  <c r="AO111" i="5"/>
  <c r="AP111" i="5"/>
  <c r="AQ111" i="5"/>
  <c r="AR111" i="5"/>
  <c r="AS111" i="5"/>
  <c r="AT111" i="5"/>
  <c r="AU111" i="5"/>
  <c r="AV111" i="5"/>
  <c r="AW111" i="5"/>
  <c r="AX111" i="5"/>
  <c r="AY111" i="5"/>
  <c r="AZ111" i="5"/>
  <c r="BA111" i="5"/>
  <c r="BB111" i="5"/>
  <c r="BC111" i="5"/>
  <c r="BD111" i="5"/>
  <c r="BE111" i="5"/>
  <c r="BF111" i="5"/>
  <c r="BG111" i="5"/>
  <c r="BH111" i="5"/>
  <c r="BI111" i="5"/>
  <c r="BJ111" i="5"/>
  <c r="BK111" i="5"/>
  <c r="BL111" i="5"/>
  <c r="BM111" i="5"/>
  <c r="BN111" i="5"/>
  <c r="BO111" i="5"/>
  <c r="BP111" i="5"/>
  <c r="BQ111" i="5"/>
  <c r="BR111" i="5"/>
  <c r="BS111" i="5"/>
  <c r="BT111" i="5"/>
  <c r="BU111" i="5"/>
  <c r="BV111" i="5"/>
  <c r="BW111" i="5"/>
  <c r="BX111" i="5"/>
  <c r="BY111" i="5"/>
  <c r="BZ111" i="5"/>
  <c r="CA111" i="5"/>
  <c r="CB111" i="5"/>
  <c r="CC111" i="5"/>
  <c r="CD111" i="5"/>
  <c r="CE111" i="5"/>
  <c r="CF111" i="5"/>
  <c r="CG111" i="5"/>
  <c r="CH111" i="5"/>
  <c r="CI111" i="5"/>
  <c r="CJ111" i="5"/>
  <c r="CK111" i="5"/>
  <c r="CL111" i="5"/>
  <c r="CM111" i="5"/>
  <c r="CN111" i="5"/>
  <c r="CO111" i="5"/>
  <c r="CP111" i="5"/>
  <c r="CQ111" i="5"/>
  <c r="CR111" i="5"/>
  <c r="CS111" i="5"/>
  <c r="CT111" i="5"/>
  <c r="CU111" i="5"/>
  <c r="CV111" i="5"/>
  <c r="CW111" i="5"/>
  <c r="CX111" i="5"/>
  <c r="CW110" i="5"/>
  <c r="CO110" i="5"/>
  <c r="CG110" i="5"/>
  <c r="BY110" i="5"/>
  <c r="BQ110" i="5"/>
  <c r="BI110" i="5"/>
  <c r="BA110" i="5"/>
  <c r="AS110" i="5"/>
  <c r="AK110" i="5"/>
  <c r="AC110" i="5"/>
  <c r="U110" i="5"/>
  <c r="M110" i="5"/>
  <c r="G110" i="5"/>
  <c r="CV110" i="5"/>
  <c r="CN110" i="5"/>
  <c r="CF110" i="5"/>
  <c r="BX110" i="5"/>
  <c r="BP110" i="5"/>
  <c r="BH110" i="5"/>
  <c r="AZ110" i="5"/>
  <c r="AR110" i="5"/>
  <c r="AJ110" i="5"/>
  <c r="AB110" i="5"/>
  <c r="T110" i="5"/>
  <c r="L110" i="5"/>
  <c r="BO110" i="5"/>
  <c r="BG110" i="5"/>
  <c r="AY110" i="5"/>
  <c r="AQ110" i="5"/>
  <c r="AI110" i="5"/>
  <c r="AA110" i="5"/>
  <c r="S110" i="5"/>
  <c r="K110" i="5"/>
  <c r="CZ111" i="5"/>
  <c r="CZ110" i="5"/>
  <c r="CZ109" i="5"/>
  <c r="CZ108" i="5"/>
  <c r="CZ107" i="5"/>
  <c r="CZ106" i="5"/>
  <c r="CZ105" i="5"/>
  <c r="CZ104" i="5"/>
  <c r="CZ103" i="5"/>
  <c r="CZ102" i="5"/>
  <c r="CZ101" i="5"/>
  <c r="CZ100" i="5"/>
  <c r="CZ97" i="5"/>
  <c r="CZ96" i="5"/>
  <c r="CZ95" i="5"/>
  <c r="CZ94" i="5"/>
  <c r="CZ99" i="5"/>
  <c r="CZ98" i="5"/>
  <c r="CZ91" i="5"/>
  <c r="CZ92" i="5"/>
  <c r="CZ88" i="5"/>
  <c r="CZ93" i="5"/>
  <c r="CZ90" i="5"/>
  <c r="CZ89" i="5"/>
  <c r="CZ87" i="5"/>
  <c r="CZ86" i="5"/>
  <c r="CZ85" i="5"/>
  <c r="CZ82" i="5"/>
  <c r="CZ84" i="5"/>
  <c r="CZ81" i="5"/>
  <c r="CZ80" i="5"/>
  <c r="CZ79" i="5"/>
  <c r="CZ83" i="5"/>
  <c r="CZ77" i="5"/>
  <c r="CZ76" i="5"/>
  <c r="CZ75" i="5"/>
  <c r="CZ74" i="5"/>
  <c r="CZ73" i="5"/>
  <c r="CZ72" i="5"/>
  <c r="CZ71" i="5"/>
  <c r="CZ70" i="5"/>
  <c r="CZ78" i="5"/>
  <c r="CZ69" i="5"/>
  <c r="CZ68" i="5"/>
  <c r="CZ67" i="5"/>
  <c r="CZ66" i="5"/>
  <c r="CZ65" i="5"/>
  <c r="CZ64" i="5"/>
  <c r="CZ63" i="5"/>
  <c r="CZ62" i="5"/>
  <c r="CZ61" i="5"/>
  <c r="CZ60" i="5"/>
  <c r="CZ59" i="5"/>
  <c r="CZ58" i="5"/>
  <c r="CZ57" i="5"/>
  <c r="CZ56" i="5"/>
  <c r="CZ55" i="5"/>
  <c r="CZ54" i="5"/>
  <c r="CZ53" i="5"/>
  <c r="CZ52" i="5"/>
  <c r="CZ51" i="5"/>
  <c r="CZ50" i="5"/>
  <c r="CZ49" i="5"/>
  <c r="CZ48" i="5"/>
  <c r="CZ47" i="5"/>
  <c r="CZ46" i="5"/>
  <c r="CZ44" i="5"/>
  <c r="CZ45" i="5"/>
  <c r="CZ43" i="5"/>
  <c r="CZ42" i="5"/>
  <c r="CZ41" i="5"/>
  <c r="CZ40" i="5"/>
  <c r="CZ39" i="5"/>
  <c r="CZ38" i="5"/>
  <c r="CZ37" i="5"/>
  <c r="CZ36" i="5"/>
  <c r="CZ35" i="5"/>
  <c r="CZ34" i="5"/>
  <c r="CZ33" i="5"/>
  <c r="CZ32" i="5"/>
  <c r="CZ31" i="5"/>
  <c r="CZ30" i="5"/>
  <c r="CZ29" i="5"/>
  <c r="CZ28" i="5"/>
  <c r="CZ27" i="5"/>
  <c r="CZ26" i="5"/>
  <c r="CZ25" i="5"/>
  <c r="CZ24" i="5"/>
  <c r="CZ23" i="5"/>
  <c r="CZ22" i="5"/>
  <c r="CZ21" i="5"/>
  <c r="CZ20" i="5"/>
  <c r="CZ19" i="5"/>
  <c r="CZ18" i="5"/>
  <c r="DA13" i="5"/>
  <c r="CZ17" i="5"/>
  <c r="CZ16" i="5"/>
  <c r="CZ15" i="5"/>
  <c r="CZ14" i="5"/>
  <c r="CT110" i="5"/>
  <c r="CL110" i="5"/>
  <c r="CD110" i="5"/>
  <c r="BV110" i="5"/>
  <c r="BN110" i="5"/>
  <c r="BF110" i="5"/>
  <c r="AX110" i="5"/>
  <c r="AP110" i="5"/>
  <c r="AH110" i="5"/>
  <c r="Z110" i="5"/>
  <c r="R110" i="5"/>
  <c r="J110" i="5"/>
  <c r="CS110" i="5"/>
  <c r="CK110" i="5"/>
  <c r="CC110" i="5"/>
  <c r="BU110" i="5"/>
  <c r="BM110" i="5"/>
  <c r="BE110" i="5"/>
  <c r="AW110" i="5"/>
  <c r="AO110" i="5"/>
  <c r="AG110" i="5"/>
  <c r="Y110" i="5"/>
  <c r="Q110" i="5"/>
  <c r="H110" i="5"/>
  <c r="AH125" i="2" l="1"/>
  <c r="AH131" i="2" s="1"/>
  <c r="AH137" i="2" s="1"/>
  <c r="AH205" i="2"/>
  <c r="AH206" i="2" s="1"/>
  <c r="AH212" i="2" s="1"/>
  <c r="AH218" i="2" s="1"/>
  <c r="DB70" i="2"/>
  <c r="DA71" i="2"/>
  <c r="DA72" i="2" s="1"/>
  <c r="AI120" i="2"/>
  <c r="DA112" i="5"/>
  <c r="DA111" i="5"/>
  <c r="DA110" i="5"/>
  <c r="DA109" i="5"/>
  <c r="DA108" i="5"/>
  <c r="DA107" i="5"/>
  <c r="DA106" i="5"/>
  <c r="DA105" i="5"/>
  <c r="DA104" i="5"/>
  <c r="DA101" i="5"/>
  <c r="DA100" i="5"/>
  <c r="DA99" i="5"/>
  <c r="DA102" i="5"/>
  <c r="DA97" i="5"/>
  <c r="DA96" i="5"/>
  <c r="DA98" i="5"/>
  <c r="DA95" i="5"/>
  <c r="DA103" i="5"/>
  <c r="DA93" i="5"/>
  <c r="DA92" i="5"/>
  <c r="DA91" i="5"/>
  <c r="DA94" i="5"/>
  <c r="DA88" i="5"/>
  <c r="DA90" i="5"/>
  <c r="DA86" i="5"/>
  <c r="DA82" i="5"/>
  <c r="DA87" i="5"/>
  <c r="DA89" i="5"/>
  <c r="DA84" i="5"/>
  <c r="DA81" i="5"/>
  <c r="DA80" i="5"/>
  <c r="DA79" i="5"/>
  <c r="DA78" i="5"/>
  <c r="DA83" i="5"/>
  <c r="DA85" i="5"/>
  <c r="DA71" i="5"/>
  <c r="DA69" i="5"/>
  <c r="DA68" i="5"/>
  <c r="DA67" i="5"/>
  <c r="DA66" i="5"/>
  <c r="DA65" i="5"/>
  <c r="DA64" i="5"/>
  <c r="DA63" i="5"/>
  <c r="DA74" i="5"/>
  <c r="DA73" i="5"/>
  <c r="DA72" i="5"/>
  <c r="DA70" i="5"/>
  <c r="DA75" i="5"/>
  <c r="DA76" i="5"/>
  <c r="DA62" i="5"/>
  <c r="DA61" i="5"/>
  <c r="DA60" i="5"/>
  <c r="DA59" i="5"/>
  <c r="DA58" i="5"/>
  <c r="DA57" i="5"/>
  <c r="DA77" i="5"/>
  <c r="DA56" i="5"/>
  <c r="DA55" i="5"/>
  <c r="DA52" i="5"/>
  <c r="DA48" i="5"/>
  <c r="DA44" i="5"/>
  <c r="DA53" i="5"/>
  <c r="DA49" i="5"/>
  <c r="DA45" i="5"/>
  <c r="DA43" i="5"/>
  <c r="DA42" i="5"/>
  <c r="DA41" i="5"/>
  <c r="DA40" i="5"/>
  <c r="DA39" i="5"/>
  <c r="DA38" i="5"/>
  <c r="DA54" i="5"/>
  <c r="DA50" i="5"/>
  <c r="DA46" i="5"/>
  <c r="DA47" i="5"/>
  <c r="DA36" i="5"/>
  <c r="DA35" i="5"/>
  <c r="DA34" i="5"/>
  <c r="DA33" i="5"/>
  <c r="DA32" i="5"/>
  <c r="DA31" i="5"/>
  <c r="DA30" i="5"/>
  <c r="DA29" i="5"/>
  <c r="DA28" i="5"/>
  <c r="DA27" i="5"/>
  <c r="DA26" i="5"/>
  <c r="DA25" i="5"/>
  <c r="DA24" i="5"/>
  <c r="DA23" i="5"/>
  <c r="DA51" i="5"/>
  <c r="DA37" i="5"/>
  <c r="DA22" i="5"/>
  <c r="DA21" i="5"/>
  <c r="DA20" i="5"/>
  <c r="DA19" i="5"/>
  <c r="DA18" i="5"/>
  <c r="DB13" i="5"/>
  <c r="DA17" i="5"/>
  <c r="DA16" i="5"/>
  <c r="DA15" i="5"/>
  <c r="DA14" i="5"/>
  <c r="E112" i="5"/>
  <c r="CZ112" i="5" s="1"/>
  <c r="D113" i="5"/>
  <c r="M112" i="5"/>
  <c r="N112" i="5"/>
  <c r="U112" i="5"/>
  <c r="V112" i="5"/>
  <c r="AC112" i="5"/>
  <c r="AD112" i="5"/>
  <c r="AK112" i="5"/>
  <c r="AL112" i="5"/>
  <c r="AS112" i="5"/>
  <c r="AT112" i="5"/>
  <c r="BA112" i="5"/>
  <c r="BB112" i="5"/>
  <c r="BI112" i="5"/>
  <c r="BJ112" i="5"/>
  <c r="BO112" i="5"/>
  <c r="BQ112" i="5"/>
  <c r="BR112" i="5"/>
  <c r="BS112" i="5"/>
  <c r="BW112" i="5"/>
  <c r="BY112" i="5"/>
  <c r="BZ112" i="5"/>
  <c r="CA112" i="5"/>
  <c r="CE112" i="5"/>
  <c r="CG112" i="5"/>
  <c r="CH112" i="5"/>
  <c r="CI112" i="5"/>
  <c r="CM112" i="5"/>
  <c r="CO112" i="5"/>
  <c r="CP112" i="5"/>
  <c r="CQ112" i="5"/>
  <c r="CS112" i="5"/>
  <c r="CT112" i="5"/>
  <c r="CU112" i="5"/>
  <c r="CW112" i="5"/>
  <c r="CX112" i="5"/>
  <c r="CY112" i="5"/>
  <c r="M111" i="5"/>
  <c r="G111" i="5"/>
  <c r="DC70" i="2" l="1"/>
  <c r="DB71" i="2"/>
  <c r="DB72" i="2" s="1"/>
  <c r="AI121" i="2"/>
  <c r="AI122" i="2" s="1"/>
  <c r="AI123" i="2"/>
  <c r="BK112" i="5"/>
  <c r="BC112" i="5"/>
  <c r="AU112" i="5"/>
  <c r="AM112" i="5"/>
  <c r="AE112" i="5"/>
  <c r="W112" i="5"/>
  <c r="O112" i="5"/>
  <c r="G113" i="5"/>
  <c r="E113" i="5"/>
  <c r="I113" i="5"/>
  <c r="H113" i="5"/>
  <c r="J113" i="5"/>
  <c r="K113" i="5"/>
  <c r="L113" i="5"/>
  <c r="M113" i="5"/>
  <c r="N113" i="5"/>
  <c r="O113" i="5"/>
  <c r="P113" i="5"/>
  <c r="Q113" i="5"/>
  <c r="R113" i="5"/>
  <c r="S113" i="5"/>
  <c r="T113" i="5"/>
  <c r="U113" i="5"/>
  <c r="V113" i="5"/>
  <c r="W113" i="5"/>
  <c r="X113" i="5"/>
  <c r="Y113" i="5"/>
  <c r="Z113" i="5"/>
  <c r="AA113" i="5"/>
  <c r="AB113" i="5"/>
  <c r="AC113" i="5"/>
  <c r="AD113" i="5"/>
  <c r="AE113" i="5"/>
  <c r="AF113" i="5"/>
  <c r="AG113" i="5"/>
  <c r="AH113" i="5"/>
  <c r="AI113" i="5"/>
  <c r="AJ113" i="5"/>
  <c r="AK113" i="5"/>
  <c r="AL113" i="5"/>
  <c r="AM113" i="5"/>
  <c r="AN113" i="5"/>
  <c r="AO113" i="5"/>
  <c r="AP113" i="5"/>
  <c r="AQ113" i="5"/>
  <c r="AR113" i="5"/>
  <c r="AS113" i="5"/>
  <c r="AT113" i="5"/>
  <c r="AU113" i="5"/>
  <c r="AV113" i="5"/>
  <c r="AW113" i="5"/>
  <c r="AX113" i="5"/>
  <c r="AY113" i="5"/>
  <c r="AZ113" i="5"/>
  <c r="BA113" i="5"/>
  <c r="BB113" i="5"/>
  <c r="BC113" i="5"/>
  <c r="BD113" i="5"/>
  <c r="BE113" i="5"/>
  <c r="BF113" i="5"/>
  <c r="BG113" i="5"/>
  <c r="BH113" i="5"/>
  <c r="BI113" i="5"/>
  <c r="BJ113" i="5"/>
  <c r="BK113" i="5"/>
  <c r="BL113" i="5"/>
  <c r="BM113" i="5"/>
  <c r="BN113" i="5"/>
  <c r="BO113" i="5"/>
  <c r="BP113" i="5"/>
  <c r="BQ113" i="5"/>
  <c r="BR113" i="5"/>
  <c r="BS113" i="5"/>
  <c r="BT113" i="5"/>
  <c r="BU113" i="5"/>
  <c r="BV113" i="5"/>
  <c r="BW113" i="5"/>
  <c r="BX113" i="5"/>
  <c r="BY113" i="5"/>
  <c r="BZ113" i="5"/>
  <c r="CA113" i="5"/>
  <c r="CB113" i="5"/>
  <c r="CC113" i="5"/>
  <c r="CD113" i="5"/>
  <c r="CE113" i="5"/>
  <c r="CF113" i="5"/>
  <c r="CG113" i="5"/>
  <c r="CH113" i="5"/>
  <c r="CI113" i="5"/>
  <c r="CJ113" i="5"/>
  <c r="CK113" i="5"/>
  <c r="CL113" i="5"/>
  <c r="CM113" i="5"/>
  <c r="CN113" i="5"/>
  <c r="CO113" i="5"/>
  <c r="CP113" i="5"/>
  <c r="CQ113" i="5"/>
  <c r="CR113" i="5"/>
  <c r="CS113" i="5"/>
  <c r="CT113" i="5"/>
  <c r="CU113" i="5"/>
  <c r="CV113" i="5"/>
  <c r="CW113" i="5"/>
  <c r="CX113" i="5"/>
  <c r="CY113" i="5"/>
  <c r="CZ113" i="5"/>
  <c r="G112" i="5"/>
  <c r="CV112" i="5"/>
  <c r="CN112" i="5"/>
  <c r="CF112" i="5"/>
  <c r="BX112" i="5"/>
  <c r="BP112" i="5"/>
  <c r="BH112" i="5"/>
  <c r="AZ112" i="5"/>
  <c r="AR112" i="5"/>
  <c r="AJ112" i="5"/>
  <c r="AB112" i="5"/>
  <c r="T112" i="5"/>
  <c r="L112" i="5"/>
  <c r="BG112" i="5"/>
  <c r="AY112" i="5"/>
  <c r="AQ112" i="5"/>
  <c r="AI112" i="5"/>
  <c r="AA112" i="5"/>
  <c r="S112" i="5"/>
  <c r="K112" i="5"/>
  <c r="CL112" i="5"/>
  <c r="CD112" i="5"/>
  <c r="BV112" i="5"/>
  <c r="BN112" i="5"/>
  <c r="BF112" i="5"/>
  <c r="AX112" i="5"/>
  <c r="AP112" i="5"/>
  <c r="AH112" i="5"/>
  <c r="Z112" i="5"/>
  <c r="R112" i="5"/>
  <c r="J112" i="5"/>
  <c r="CK112" i="5"/>
  <c r="CC112" i="5"/>
  <c r="BU112" i="5"/>
  <c r="BM112" i="5"/>
  <c r="BE112" i="5"/>
  <c r="AW112" i="5"/>
  <c r="AO112" i="5"/>
  <c r="AG112" i="5"/>
  <c r="Y112" i="5"/>
  <c r="Q112" i="5"/>
  <c r="H112" i="5"/>
  <c r="CR112" i="5"/>
  <c r="CJ112" i="5"/>
  <c r="CB112" i="5"/>
  <c r="BT112" i="5"/>
  <c r="BL112" i="5"/>
  <c r="BD112" i="5"/>
  <c r="AV112" i="5"/>
  <c r="AN112" i="5"/>
  <c r="AF112" i="5"/>
  <c r="X112" i="5"/>
  <c r="P112" i="5"/>
  <c r="I112" i="5"/>
  <c r="DB113" i="5"/>
  <c r="DB112" i="5"/>
  <c r="DB111" i="5"/>
  <c r="DB110" i="5"/>
  <c r="DB109" i="5"/>
  <c r="DB108" i="5"/>
  <c r="DB107" i="5"/>
  <c r="DB106" i="5"/>
  <c r="DB105" i="5"/>
  <c r="DB104" i="5"/>
  <c r="DB103" i="5"/>
  <c r="DB102" i="5"/>
  <c r="DB101" i="5"/>
  <c r="DB100" i="5"/>
  <c r="DB99" i="5"/>
  <c r="DB98" i="5"/>
  <c r="DB95" i="5"/>
  <c r="DB93" i="5"/>
  <c r="DB92" i="5"/>
  <c r="DB91" i="5"/>
  <c r="DB90" i="5"/>
  <c r="DB97" i="5"/>
  <c r="DB89" i="5"/>
  <c r="DB87" i="5"/>
  <c r="DB86" i="5"/>
  <c r="DB85" i="5"/>
  <c r="DB96" i="5"/>
  <c r="DB88" i="5"/>
  <c r="DB84" i="5"/>
  <c r="DB94" i="5"/>
  <c r="DB81" i="5"/>
  <c r="DB80" i="5"/>
  <c r="DB79" i="5"/>
  <c r="DB83" i="5"/>
  <c r="DB82" i="5"/>
  <c r="DB77" i="5"/>
  <c r="DB76" i="5"/>
  <c r="DB75" i="5"/>
  <c r="DB74" i="5"/>
  <c r="DB73" i="5"/>
  <c r="DB72" i="5"/>
  <c r="DB70" i="5"/>
  <c r="DB78" i="5"/>
  <c r="DB66" i="5"/>
  <c r="DB62" i="5"/>
  <c r="DB61" i="5"/>
  <c r="DB60" i="5"/>
  <c r="DB59" i="5"/>
  <c r="DB58" i="5"/>
  <c r="DB57" i="5"/>
  <c r="DB56" i="5"/>
  <c r="DB55" i="5"/>
  <c r="DB64" i="5"/>
  <c r="DB67" i="5"/>
  <c r="DB63" i="5"/>
  <c r="DB68" i="5"/>
  <c r="DB71" i="5"/>
  <c r="DB69" i="5"/>
  <c r="DB65" i="5"/>
  <c r="DB54" i="5"/>
  <c r="DB53" i="5"/>
  <c r="DB52" i="5"/>
  <c r="DB51" i="5"/>
  <c r="DB50" i="5"/>
  <c r="DB49" i="5"/>
  <c r="DB48" i="5"/>
  <c r="DB47" i="5"/>
  <c r="DB46" i="5"/>
  <c r="DB44" i="5"/>
  <c r="DB45" i="5"/>
  <c r="DB43" i="5"/>
  <c r="DB42" i="5"/>
  <c r="DB41" i="5"/>
  <c r="DB40" i="5"/>
  <c r="DB39" i="5"/>
  <c r="DB38" i="5"/>
  <c r="DB36" i="5"/>
  <c r="DB35" i="5"/>
  <c r="DB34" i="5"/>
  <c r="DB33" i="5"/>
  <c r="DB32" i="5"/>
  <c r="DB31" i="5"/>
  <c r="DB30" i="5"/>
  <c r="DB29" i="5"/>
  <c r="DB23" i="5"/>
  <c r="DB28" i="5"/>
  <c r="DB24" i="5"/>
  <c r="DB27" i="5"/>
  <c r="DB22" i="5"/>
  <c r="DB21" i="5"/>
  <c r="DB20" i="5"/>
  <c r="DB19" i="5"/>
  <c r="DB26" i="5"/>
  <c r="DB25" i="5"/>
  <c r="DC13" i="5"/>
  <c r="DB17" i="5"/>
  <c r="DB14" i="5"/>
  <c r="DB16" i="5"/>
  <c r="DB15" i="5"/>
  <c r="DB37" i="5"/>
  <c r="DB18" i="5"/>
  <c r="DA113" i="5"/>
  <c r="AI125" i="2" l="1"/>
  <c r="AI131" i="2" s="1"/>
  <c r="AI137" i="2" s="1"/>
  <c r="AI205" i="2"/>
  <c r="AI206" i="2" s="1"/>
  <c r="AI212" i="2" s="1"/>
  <c r="AI218" i="2" s="1"/>
  <c r="DD70" i="2"/>
  <c r="DC71" i="2"/>
  <c r="DC72" i="2" s="1"/>
  <c r="AJ120" i="2"/>
  <c r="DC113" i="5"/>
  <c r="DC112" i="5"/>
  <c r="DC111" i="5"/>
  <c r="DC110" i="5"/>
  <c r="DC108" i="5"/>
  <c r="DC107" i="5"/>
  <c r="DC106" i="5"/>
  <c r="DC105" i="5"/>
  <c r="DC104" i="5"/>
  <c r="DC109" i="5"/>
  <c r="DC103" i="5"/>
  <c r="DC102" i="5"/>
  <c r="DC101" i="5"/>
  <c r="DC100" i="5"/>
  <c r="DC99" i="5"/>
  <c r="DC98" i="5"/>
  <c r="DC97" i="5"/>
  <c r="DC96" i="5"/>
  <c r="DC95" i="5"/>
  <c r="DC93" i="5"/>
  <c r="DC92" i="5"/>
  <c r="DC91" i="5"/>
  <c r="DC94" i="5"/>
  <c r="DC90" i="5"/>
  <c r="DC89" i="5"/>
  <c r="DC87" i="5"/>
  <c r="DC86" i="5"/>
  <c r="DC85" i="5"/>
  <c r="DC84" i="5"/>
  <c r="DC81" i="5"/>
  <c r="DC80" i="5"/>
  <c r="DC79" i="5"/>
  <c r="DC83" i="5"/>
  <c r="DC88" i="5"/>
  <c r="DC82" i="5"/>
  <c r="DC78" i="5"/>
  <c r="DC77" i="5"/>
  <c r="DC76" i="5"/>
  <c r="DC75" i="5"/>
  <c r="DC74" i="5"/>
  <c r="DC73" i="5"/>
  <c r="DC72" i="5"/>
  <c r="DC70" i="5"/>
  <c r="DC71" i="5"/>
  <c r="DC69" i="5"/>
  <c r="DC68" i="5"/>
  <c r="DC67" i="5"/>
  <c r="DC66" i="5"/>
  <c r="DC62" i="5"/>
  <c r="DC61" i="5"/>
  <c r="DC60" i="5"/>
  <c r="DC59" i="5"/>
  <c r="DC58" i="5"/>
  <c r="DC57" i="5"/>
  <c r="DC56" i="5"/>
  <c r="DC55" i="5"/>
  <c r="DC64" i="5"/>
  <c r="DC63" i="5"/>
  <c r="DC65" i="5"/>
  <c r="DC54" i="5"/>
  <c r="DC53" i="5"/>
  <c r="DC52" i="5"/>
  <c r="DC51" i="5"/>
  <c r="DC50" i="5"/>
  <c r="DC49" i="5"/>
  <c r="DC48" i="5"/>
  <c r="DC44" i="5"/>
  <c r="DC45" i="5"/>
  <c r="DC43" i="5"/>
  <c r="DC42" i="5"/>
  <c r="DC41" i="5"/>
  <c r="DC40" i="5"/>
  <c r="DC39" i="5"/>
  <c r="DC38" i="5"/>
  <c r="DC37" i="5"/>
  <c r="DC46" i="5"/>
  <c r="DC47" i="5"/>
  <c r="DC35" i="5"/>
  <c r="DC28" i="5"/>
  <c r="DC24" i="5"/>
  <c r="DC36" i="5"/>
  <c r="DC29" i="5"/>
  <c r="DC27" i="5"/>
  <c r="DC22" i="5"/>
  <c r="DC21" i="5"/>
  <c r="DC20" i="5"/>
  <c r="DC19" i="5"/>
  <c r="DC18" i="5"/>
  <c r="DC17" i="5"/>
  <c r="DC30" i="5"/>
  <c r="DC31" i="5"/>
  <c r="DC26" i="5"/>
  <c r="DC32" i="5"/>
  <c r="DC34" i="5"/>
  <c r="DC23" i="5"/>
  <c r="DC16" i="5"/>
  <c r="DC15" i="5"/>
  <c r="DC14" i="5"/>
  <c r="DC33" i="5"/>
  <c r="DC25" i="5"/>
  <c r="DD13" i="5"/>
  <c r="DE70" i="2" l="1"/>
  <c r="DD71" i="2"/>
  <c r="DD72" i="2" s="1"/>
  <c r="AJ121" i="2"/>
  <c r="AJ122" i="2" s="1"/>
  <c r="AJ123" i="2"/>
  <c r="DD112" i="5"/>
  <c r="DD108" i="5"/>
  <c r="DD107" i="5"/>
  <c r="DD106" i="5"/>
  <c r="DD105" i="5"/>
  <c r="DD104" i="5"/>
  <c r="DD113" i="5"/>
  <c r="DD110" i="5"/>
  <c r="DD111" i="5"/>
  <c r="DD103" i="5"/>
  <c r="DD102" i="5"/>
  <c r="DD101" i="5"/>
  <c r="DD109" i="5"/>
  <c r="DD100" i="5"/>
  <c r="DD99" i="5"/>
  <c r="DD98" i="5"/>
  <c r="DD97" i="5"/>
  <c r="DD96" i="5"/>
  <c r="DD95" i="5"/>
  <c r="DD93" i="5"/>
  <c r="DD92" i="5"/>
  <c r="DD91" i="5"/>
  <c r="DD90" i="5"/>
  <c r="DD94" i="5"/>
  <c r="DD89" i="5"/>
  <c r="DD87" i="5"/>
  <c r="DD86" i="5"/>
  <c r="DD85" i="5"/>
  <c r="DD88" i="5"/>
  <c r="DD81" i="5"/>
  <c r="DD80" i="5"/>
  <c r="DD79" i="5"/>
  <c r="DD78" i="5"/>
  <c r="DD83" i="5"/>
  <c r="DD82" i="5"/>
  <c r="DD84" i="5"/>
  <c r="DD74" i="5"/>
  <c r="DD72" i="5"/>
  <c r="DD75" i="5"/>
  <c r="DD76" i="5"/>
  <c r="DD71" i="5"/>
  <c r="DD69" i="5"/>
  <c r="DD68" i="5"/>
  <c r="DD67" i="5"/>
  <c r="DD66" i="5"/>
  <c r="DD65" i="5"/>
  <c r="DD77" i="5"/>
  <c r="DD64" i="5"/>
  <c r="DD70" i="5"/>
  <c r="DD63" i="5"/>
  <c r="DD73" i="5"/>
  <c r="DD61" i="5"/>
  <c r="DD56" i="5"/>
  <c r="DD62" i="5"/>
  <c r="DD55" i="5"/>
  <c r="DD54" i="5"/>
  <c r="DD53" i="5"/>
  <c r="DD52" i="5"/>
  <c r="DD51" i="5"/>
  <c r="DD50" i="5"/>
  <c r="DD49" i="5"/>
  <c r="DD48" i="5"/>
  <c r="DD47" i="5"/>
  <c r="DD58" i="5"/>
  <c r="DD59" i="5"/>
  <c r="DD57" i="5"/>
  <c r="DD45" i="5"/>
  <c r="DD60" i="5"/>
  <c r="DD43" i="5"/>
  <c r="DD42" i="5"/>
  <c r="DD41" i="5"/>
  <c r="DD40" i="5"/>
  <c r="DD39" i="5"/>
  <c r="DD38" i="5"/>
  <c r="DD37" i="5"/>
  <c r="DD46" i="5"/>
  <c r="DD36" i="5"/>
  <c r="DD35" i="5"/>
  <c r="DD34" i="5"/>
  <c r="DD33" i="5"/>
  <c r="DD32" i="5"/>
  <c r="DD31" i="5"/>
  <c r="DD30" i="5"/>
  <c r="DD29" i="5"/>
  <c r="DD44" i="5"/>
  <c r="DD27" i="5"/>
  <c r="DD22" i="5"/>
  <c r="DD21" i="5"/>
  <c r="DD20" i="5"/>
  <c r="DD19" i="5"/>
  <c r="DD18" i="5"/>
  <c r="DD17" i="5"/>
  <c r="DD26" i="5"/>
  <c r="DD25" i="5"/>
  <c r="DD28" i="5"/>
  <c r="DD24" i="5"/>
  <c r="DD16" i="5"/>
  <c r="DD15" i="5"/>
  <c r="DD14" i="5"/>
  <c r="DD23" i="5"/>
  <c r="DE13" i="5"/>
  <c r="AJ125" i="2" l="1"/>
  <c r="AJ131" i="2" s="1"/>
  <c r="AJ137" i="2" s="1"/>
  <c r="AJ205" i="2"/>
  <c r="AJ206" i="2" s="1"/>
  <c r="AJ212" i="2" s="1"/>
  <c r="AJ218" i="2" s="1"/>
  <c r="DF70" i="2"/>
  <c r="DE71" i="2"/>
  <c r="DE72" i="2" s="1"/>
  <c r="AK120" i="2"/>
  <c r="DE113" i="5"/>
  <c r="DE112" i="5"/>
  <c r="DE111" i="5"/>
  <c r="DE110" i="5"/>
  <c r="DE109" i="5"/>
  <c r="DE108" i="5"/>
  <c r="DE107" i="5"/>
  <c r="DE106" i="5"/>
  <c r="DE105" i="5"/>
  <c r="DE104" i="5"/>
  <c r="DE103" i="5"/>
  <c r="DE102" i="5"/>
  <c r="DE101" i="5"/>
  <c r="DE100" i="5"/>
  <c r="DE99" i="5"/>
  <c r="DE98" i="5"/>
  <c r="DE97" i="5"/>
  <c r="DE96" i="5"/>
  <c r="DE95" i="5"/>
  <c r="DE93" i="5"/>
  <c r="DE92" i="5"/>
  <c r="DE91" i="5"/>
  <c r="DE90" i="5"/>
  <c r="DE89" i="5"/>
  <c r="DE88" i="5"/>
  <c r="DE94" i="5"/>
  <c r="DE87" i="5"/>
  <c r="DE86" i="5"/>
  <c r="DE85" i="5"/>
  <c r="DE84" i="5"/>
  <c r="DE83" i="5"/>
  <c r="DE81" i="5"/>
  <c r="DE80" i="5"/>
  <c r="DE79" i="5"/>
  <c r="DE78" i="5"/>
  <c r="DE82" i="5"/>
  <c r="DE77" i="5"/>
  <c r="DE76" i="5"/>
  <c r="DE75" i="5"/>
  <c r="DE74" i="5"/>
  <c r="DE73" i="5"/>
  <c r="DE71" i="5"/>
  <c r="DE69" i="5"/>
  <c r="DE68" i="5"/>
  <c r="DE67" i="5"/>
  <c r="DE66" i="5"/>
  <c r="DE65" i="5"/>
  <c r="DE64" i="5"/>
  <c r="DE63" i="5"/>
  <c r="DE62" i="5"/>
  <c r="DE70" i="5"/>
  <c r="DE72" i="5"/>
  <c r="DE61" i="5"/>
  <c r="DE60" i="5"/>
  <c r="DE59" i="5"/>
  <c r="DE58" i="5"/>
  <c r="DE55" i="5"/>
  <c r="DE54" i="5"/>
  <c r="DE53" i="5"/>
  <c r="DE52" i="5"/>
  <c r="DE51" i="5"/>
  <c r="DE50" i="5"/>
  <c r="DE49" i="5"/>
  <c r="DE48" i="5"/>
  <c r="DE47" i="5"/>
  <c r="DE46" i="5"/>
  <c r="DE45" i="5"/>
  <c r="DE57" i="5"/>
  <c r="DE43" i="5"/>
  <c r="DE42" i="5"/>
  <c r="DE41" i="5"/>
  <c r="DE40" i="5"/>
  <c r="DE39" i="5"/>
  <c r="DE38" i="5"/>
  <c r="DE37" i="5"/>
  <c r="DE56" i="5"/>
  <c r="DE36" i="5"/>
  <c r="DE35" i="5"/>
  <c r="DE34" i="5"/>
  <c r="DE33" i="5"/>
  <c r="DE32" i="5"/>
  <c r="DE31" i="5"/>
  <c r="DE30" i="5"/>
  <c r="DE29" i="5"/>
  <c r="DE44" i="5"/>
  <c r="DE27" i="5"/>
  <c r="DE22" i="5"/>
  <c r="DE21" i="5"/>
  <c r="DE20" i="5"/>
  <c r="DE19" i="5"/>
  <c r="DE18" i="5"/>
  <c r="DE17" i="5"/>
  <c r="DE26" i="5"/>
  <c r="DE25" i="5"/>
  <c r="DE23" i="5"/>
  <c r="DE16" i="5"/>
  <c r="DE15" i="5"/>
  <c r="DE14" i="5"/>
  <c r="DE28" i="5"/>
  <c r="DF13" i="5"/>
  <c r="DE24" i="5"/>
  <c r="DG70" i="2" l="1"/>
  <c r="DF71" i="2"/>
  <c r="DF72" i="2" s="1"/>
  <c r="AK121" i="2"/>
  <c r="AK122" i="2" s="1"/>
  <c r="AK123" i="2"/>
  <c r="DF113" i="5"/>
  <c r="DF112" i="5"/>
  <c r="DF111" i="5"/>
  <c r="DF110" i="5"/>
  <c r="DF109" i="5"/>
  <c r="DF105" i="5"/>
  <c r="DF104" i="5"/>
  <c r="DF103" i="5"/>
  <c r="DF102" i="5"/>
  <c r="DF101" i="5"/>
  <c r="DF100" i="5"/>
  <c r="DF99" i="5"/>
  <c r="DF98" i="5"/>
  <c r="DF106" i="5"/>
  <c r="DF107" i="5"/>
  <c r="DF108" i="5"/>
  <c r="DF97" i="5"/>
  <c r="DF96" i="5"/>
  <c r="DF95" i="5"/>
  <c r="DF93" i="5"/>
  <c r="DF92" i="5"/>
  <c r="DF91" i="5"/>
  <c r="DF90" i="5"/>
  <c r="DF89" i="5"/>
  <c r="DF88" i="5"/>
  <c r="DF94" i="5"/>
  <c r="DF87" i="5"/>
  <c r="DF86" i="5"/>
  <c r="DF85" i="5"/>
  <c r="DF84" i="5"/>
  <c r="DF83" i="5"/>
  <c r="DF82" i="5"/>
  <c r="DF78" i="5"/>
  <c r="DF77" i="5"/>
  <c r="DF76" i="5"/>
  <c r="DF75" i="5"/>
  <c r="DF74" i="5"/>
  <c r="DF73" i="5"/>
  <c r="DF72" i="5"/>
  <c r="DF80" i="5"/>
  <c r="DF81" i="5"/>
  <c r="DF71" i="5"/>
  <c r="DF79" i="5"/>
  <c r="DF70" i="5"/>
  <c r="DF66" i="5"/>
  <c r="DF63" i="5"/>
  <c r="DF67" i="5"/>
  <c r="DF68" i="5"/>
  <c r="DF65" i="5"/>
  <c r="DF61" i="5"/>
  <c r="DF60" i="5"/>
  <c r="DF59" i="5"/>
  <c r="DF58" i="5"/>
  <c r="DF57" i="5"/>
  <c r="DF69" i="5"/>
  <c r="DF62" i="5"/>
  <c r="DF55" i="5"/>
  <c r="DF54" i="5"/>
  <c r="DF53" i="5"/>
  <c r="DF52" i="5"/>
  <c r="DF51" i="5"/>
  <c r="DF50" i="5"/>
  <c r="DF49" i="5"/>
  <c r="DF48" i="5"/>
  <c r="DF47" i="5"/>
  <c r="DF46" i="5"/>
  <c r="DF45" i="5"/>
  <c r="DF44" i="5"/>
  <c r="DF64" i="5"/>
  <c r="DF56" i="5"/>
  <c r="DF43" i="5"/>
  <c r="DF39" i="5"/>
  <c r="DF38" i="5"/>
  <c r="DF40" i="5"/>
  <c r="DF36" i="5"/>
  <c r="DF35" i="5"/>
  <c r="DF34" i="5"/>
  <c r="DF33" i="5"/>
  <c r="DF32" i="5"/>
  <c r="DF31" i="5"/>
  <c r="DF30" i="5"/>
  <c r="DF29" i="5"/>
  <c r="DF41" i="5"/>
  <c r="DF37" i="5"/>
  <c r="DF42" i="5"/>
  <c r="DF26" i="5"/>
  <c r="DF25" i="5"/>
  <c r="DF23" i="5"/>
  <c r="DF28" i="5"/>
  <c r="DF24" i="5"/>
  <c r="DF27" i="5"/>
  <c r="DF22" i="5"/>
  <c r="DF21" i="5"/>
  <c r="DF20" i="5"/>
  <c r="DF19" i="5"/>
  <c r="DF18" i="5"/>
  <c r="DF17" i="5"/>
  <c r="DG13" i="5"/>
  <c r="DF16" i="5"/>
  <c r="DF15" i="5"/>
  <c r="DF14" i="5"/>
  <c r="AK125" i="2" l="1"/>
  <c r="AK131" i="2" s="1"/>
  <c r="AK137" i="2" s="1"/>
  <c r="AK205" i="2"/>
  <c r="AK206" i="2" s="1"/>
  <c r="AK212" i="2" s="1"/>
  <c r="AK218" i="2" s="1"/>
  <c r="DH70" i="2"/>
  <c r="DG71" i="2"/>
  <c r="DG72" i="2" s="1"/>
  <c r="AL120" i="2"/>
  <c r="DG113" i="5"/>
  <c r="DG112" i="5"/>
  <c r="DG111" i="5"/>
  <c r="DG110" i="5"/>
  <c r="DG109" i="5"/>
  <c r="DG108" i="5"/>
  <c r="DG107" i="5"/>
  <c r="DG106" i="5"/>
  <c r="DG105" i="5"/>
  <c r="DG103" i="5"/>
  <c r="DG102" i="5"/>
  <c r="DG101" i="5"/>
  <c r="DG100" i="5"/>
  <c r="DG99" i="5"/>
  <c r="DG98" i="5"/>
  <c r="DG104" i="5"/>
  <c r="DG97" i="5"/>
  <c r="DG96" i="5"/>
  <c r="DG95" i="5"/>
  <c r="DG94" i="5"/>
  <c r="DG93" i="5"/>
  <c r="DG92" i="5"/>
  <c r="DG91" i="5"/>
  <c r="DG90" i="5"/>
  <c r="DG87" i="5"/>
  <c r="DG86" i="5"/>
  <c r="DG85" i="5"/>
  <c r="DG84" i="5"/>
  <c r="DG83" i="5"/>
  <c r="DG82" i="5"/>
  <c r="DG89" i="5"/>
  <c r="DG88" i="5"/>
  <c r="DG81" i="5"/>
  <c r="DG80" i="5"/>
  <c r="DG78" i="5"/>
  <c r="DG77" i="5"/>
  <c r="DG76" i="5"/>
  <c r="DG75" i="5"/>
  <c r="DG74" i="5"/>
  <c r="DG73" i="5"/>
  <c r="DG72" i="5"/>
  <c r="DG71" i="5"/>
  <c r="DG79" i="5"/>
  <c r="DG69" i="5"/>
  <c r="DG68" i="5"/>
  <c r="DG67" i="5"/>
  <c r="DG66" i="5"/>
  <c r="DG65" i="5"/>
  <c r="DG64" i="5"/>
  <c r="DG70" i="5"/>
  <c r="DG63" i="5"/>
  <c r="DG61" i="5"/>
  <c r="DG60" i="5"/>
  <c r="DG59" i="5"/>
  <c r="DG58" i="5"/>
  <c r="DG57" i="5"/>
  <c r="DG62" i="5"/>
  <c r="DG56" i="5"/>
  <c r="DG52" i="5"/>
  <c r="DG48" i="5"/>
  <c r="DG53" i="5"/>
  <c r="DG49" i="5"/>
  <c r="DG46" i="5"/>
  <c r="DG55" i="5"/>
  <c r="DG54" i="5"/>
  <c r="DG50" i="5"/>
  <c r="DG47" i="5"/>
  <c r="DG44" i="5"/>
  <c r="DG51" i="5"/>
  <c r="DG43" i="5"/>
  <c r="DG39" i="5"/>
  <c r="DG38" i="5"/>
  <c r="DG40" i="5"/>
  <c r="DG36" i="5"/>
  <c r="DG35" i="5"/>
  <c r="DG34" i="5"/>
  <c r="DG33" i="5"/>
  <c r="DG32" i="5"/>
  <c r="DG31" i="5"/>
  <c r="DG30" i="5"/>
  <c r="DG29" i="5"/>
  <c r="DG28" i="5"/>
  <c r="DG41" i="5"/>
  <c r="DG37" i="5"/>
  <c r="DG45" i="5"/>
  <c r="DG26" i="5"/>
  <c r="DG25" i="5"/>
  <c r="DG23" i="5"/>
  <c r="DG24" i="5"/>
  <c r="DG42" i="5"/>
  <c r="DH13" i="5"/>
  <c r="DG16" i="5"/>
  <c r="DG27" i="5"/>
  <c r="DG19" i="5"/>
  <c r="DG21" i="5"/>
  <c r="DG14" i="5"/>
  <c r="DG20" i="5"/>
  <c r="DG22" i="5"/>
  <c r="DG17" i="5"/>
  <c r="DG18" i="5"/>
  <c r="DG15" i="5"/>
  <c r="DI70" i="2" l="1"/>
  <c r="DH71" i="2"/>
  <c r="DH72" i="2" s="1"/>
  <c r="AL121" i="2"/>
  <c r="AL122" i="2" s="1"/>
  <c r="AL123" i="2"/>
  <c r="DH113" i="5"/>
  <c r="DH112" i="5"/>
  <c r="DH111" i="5"/>
  <c r="DH110" i="5"/>
  <c r="DH109" i="5"/>
  <c r="DH108" i="5"/>
  <c r="DH107" i="5"/>
  <c r="DH106" i="5"/>
  <c r="DH105" i="5"/>
  <c r="DH103" i="5"/>
  <c r="DH102" i="5"/>
  <c r="DH101" i="5"/>
  <c r="DH100" i="5"/>
  <c r="DH97" i="5"/>
  <c r="DH96" i="5"/>
  <c r="DH95" i="5"/>
  <c r="DH94" i="5"/>
  <c r="DH98" i="5"/>
  <c r="DH104" i="5"/>
  <c r="DH99" i="5"/>
  <c r="DH92" i="5"/>
  <c r="DH93" i="5"/>
  <c r="DH90" i="5"/>
  <c r="DH89" i="5"/>
  <c r="DH88" i="5"/>
  <c r="DH91" i="5"/>
  <c r="DH87" i="5"/>
  <c r="DH86" i="5"/>
  <c r="DH85" i="5"/>
  <c r="DH83" i="5"/>
  <c r="DH82" i="5"/>
  <c r="DH81" i="5"/>
  <c r="DH80" i="5"/>
  <c r="DH79" i="5"/>
  <c r="DH84" i="5"/>
  <c r="DH78" i="5"/>
  <c r="DH77" i="5"/>
  <c r="DH76" i="5"/>
  <c r="DH75" i="5"/>
  <c r="DH74" i="5"/>
  <c r="DH73" i="5"/>
  <c r="DH72" i="5"/>
  <c r="DH71" i="5"/>
  <c r="DH70" i="5"/>
  <c r="DH69" i="5"/>
  <c r="DH68" i="5"/>
  <c r="DH67" i="5"/>
  <c r="DH66" i="5"/>
  <c r="DH65" i="5"/>
  <c r="DH64" i="5"/>
  <c r="DH63" i="5"/>
  <c r="DH61" i="5"/>
  <c r="DH60" i="5"/>
  <c r="DH59" i="5"/>
  <c r="DH58" i="5"/>
  <c r="DH57" i="5"/>
  <c r="DH62" i="5"/>
  <c r="DH56" i="5"/>
  <c r="DH55" i="5"/>
  <c r="DH54" i="5"/>
  <c r="DH53" i="5"/>
  <c r="DH52" i="5"/>
  <c r="DH51" i="5"/>
  <c r="DH50" i="5"/>
  <c r="DH49" i="5"/>
  <c r="DH48" i="5"/>
  <c r="DH47" i="5"/>
  <c r="DH46" i="5"/>
  <c r="DH44" i="5"/>
  <c r="DH43" i="5"/>
  <c r="DH42" i="5"/>
  <c r="DH41" i="5"/>
  <c r="DH40" i="5"/>
  <c r="DH39" i="5"/>
  <c r="DH38" i="5"/>
  <c r="DH37" i="5"/>
  <c r="DH36" i="5"/>
  <c r="DH35" i="5"/>
  <c r="DH34" i="5"/>
  <c r="DH33" i="5"/>
  <c r="DH32" i="5"/>
  <c r="DH31" i="5"/>
  <c r="DH30" i="5"/>
  <c r="DH29" i="5"/>
  <c r="DH28" i="5"/>
  <c r="DH27" i="5"/>
  <c r="DH26" i="5"/>
  <c r="DH25" i="5"/>
  <c r="DH24" i="5"/>
  <c r="DH23" i="5"/>
  <c r="DH45" i="5"/>
  <c r="DH22" i="5"/>
  <c r="DH21" i="5"/>
  <c r="DH20" i="5"/>
  <c r="DH19" i="5"/>
  <c r="DH18" i="5"/>
  <c r="DI13" i="5"/>
  <c r="DH17" i="5"/>
  <c r="DH16" i="5"/>
  <c r="DH15" i="5"/>
  <c r="DH14" i="5"/>
  <c r="AL125" i="2" l="1"/>
  <c r="AL131" i="2" s="1"/>
  <c r="AL137" i="2" s="1"/>
  <c r="AL205" i="2"/>
  <c r="AL206" i="2" s="1"/>
  <c r="AL212" i="2" s="1"/>
  <c r="DJ70" i="2"/>
  <c r="DI71" i="2"/>
  <c r="DI72" i="2" s="1"/>
  <c r="AM120" i="2"/>
  <c r="DI113" i="5"/>
  <c r="DI112" i="5"/>
  <c r="DI111" i="5"/>
  <c r="DI110" i="5"/>
  <c r="DI109" i="5"/>
  <c r="DI108" i="5"/>
  <c r="DI107" i="5"/>
  <c r="DI106" i="5"/>
  <c r="DI104" i="5"/>
  <c r="DI98" i="5"/>
  <c r="DI101" i="5"/>
  <c r="DI105" i="5"/>
  <c r="DI102" i="5"/>
  <c r="DI103" i="5"/>
  <c r="DI100" i="5"/>
  <c r="DI97" i="5"/>
  <c r="DI96" i="5"/>
  <c r="DI94" i="5"/>
  <c r="DI93" i="5"/>
  <c r="DI92" i="5"/>
  <c r="DI91" i="5"/>
  <c r="DI99" i="5"/>
  <c r="DI95" i="5"/>
  <c r="DI90" i="5"/>
  <c r="DI89" i="5"/>
  <c r="DI88" i="5"/>
  <c r="DI87" i="5"/>
  <c r="DI83" i="5"/>
  <c r="DI82" i="5"/>
  <c r="DI81" i="5"/>
  <c r="DI80" i="5"/>
  <c r="DI79" i="5"/>
  <c r="DI78" i="5"/>
  <c r="DI84" i="5"/>
  <c r="DI85" i="5"/>
  <c r="DI86" i="5"/>
  <c r="DI69" i="5"/>
  <c r="DI68" i="5"/>
  <c r="DI67" i="5"/>
  <c r="DI66" i="5"/>
  <c r="DI65" i="5"/>
  <c r="DI64" i="5"/>
  <c r="DI63" i="5"/>
  <c r="DI62" i="5"/>
  <c r="DI75" i="5"/>
  <c r="DI71" i="5"/>
  <c r="DI76" i="5"/>
  <c r="DI70" i="5"/>
  <c r="DI77" i="5"/>
  <c r="DI73" i="5"/>
  <c r="DI72" i="5"/>
  <c r="DI74" i="5"/>
  <c r="DI61" i="5"/>
  <c r="DI60" i="5"/>
  <c r="DI59" i="5"/>
  <c r="DI58" i="5"/>
  <c r="DI57" i="5"/>
  <c r="DI56" i="5"/>
  <c r="DI53" i="5"/>
  <c r="DI49" i="5"/>
  <c r="DI46" i="5"/>
  <c r="DI55" i="5"/>
  <c r="DI54" i="5"/>
  <c r="DI50" i="5"/>
  <c r="DI47" i="5"/>
  <c r="DI44" i="5"/>
  <c r="DI43" i="5"/>
  <c r="DI42" i="5"/>
  <c r="DI41" i="5"/>
  <c r="DI40" i="5"/>
  <c r="DI39" i="5"/>
  <c r="DI38" i="5"/>
  <c r="DI51" i="5"/>
  <c r="DI45" i="5"/>
  <c r="DI48" i="5"/>
  <c r="DI36" i="5"/>
  <c r="DI35" i="5"/>
  <c r="DI34" i="5"/>
  <c r="DI33" i="5"/>
  <c r="DI32" i="5"/>
  <c r="DI31" i="5"/>
  <c r="DI30" i="5"/>
  <c r="DI29" i="5"/>
  <c r="DI28" i="5"/>
  <c r="DI27" i="5"/>
  <c r="DI26" i="5"/>
  <c r="DI25" i="5"/>
  <c r="DI24" i="5"/>
  <c r="DI23" i="5"/>
  <c r="DI52" i="5"/>
  <c r="DI37" i="5"/>
  <c r="DI22" i="5"/>
  <c r="DI21" i="5"/>
  <c r="DI20" i="5"/>
  <c r="DI19" i="5"/>
  <c r="DJ13" i="5"/>
  <c r="DI16" i="5"/>
  <c r="DI15" i="5"/>
  <c r="DI14" i="5"/>
  <c r="DI18" i="5"/>
  <c r="DI17" i="5"/>
  <c r="AL218" i="2" l="1"/>
  <c r="DK70" i="2"/>
  <c r="DJ71" i="2"/>
  <c r="DJ72" i="2" s="1"/>
  <c r="AM121" i="2"/>
  <c r="AM122" i="2" s="1"/>
  <c r="AM123" i="2"/>
  <c r="DJ113" i="5"/>
  <c r="DJ112" i="5"/>
  <c r="DJ111" i="5"/>
  <c r="DJ110" i="5"/>
  <c r="DJ109" i="5"/>
  <c r="DJ108" i="5"/>
  <c r="DJ107" i="5"/>
  <c r="DJ106" i="5"/>
  <c r="DJ105" i="5"/>
  <c r="DJ104" i="5"/>
  <c r="DJ103" i="5"/>
  <c r="DJ102" i="5"/>
  <c r="DJ101" i="5"/>
  <c r="DJ99" i="5"/>
  <c r="DJ98" i="5"/>
  <c r="DJ94" i="5"/>
  <c r="DJ100" i="5"/>
  <c r="DJ93" i="5"/>
  <c r="DJ92" i="5"/>
  <c r="DJ91" i="5"/>
  <c r="DJ90" i="5"/>
  <c r="DJ96" i="5"/>
  <c r="DJ88" i="5"/>
  <c r="DJ95" i="5"/>
  <c r="DJ97" i="5"/>
  <c r="DJ87" i="5"/>
  <c r="DJ86" i="5"/>
  <c r="DJ85" i="5"/>
  <c r="DJ89" i="5"/>
  <c r="DJ82" i="5"/>
  <c r="DJ81" i="5"/>
  <c r="DJ80" i="5"/>
  <c r="DJ79" i="5"/>
  <c r="DJ84" i="5"/>
  <c r="DJ83" i="5"/>
  <c r="DJ77" i="5"/>
  <c r="DJ76" i="5"/>
  <c r="DJ75" i="5"/>
  <c r="DJ74" i="5"/>
  <c r="DJ78" i="5"/>
  <c r="DJ71" i="5"/>
  <c r="DJ70" i="5"/>
  <c r="DJ73" i="5"/>
  <c r="DJ72" i="5"/>
  <c r="DJ67" i="5"/>
  <c r="DJ61" i="5"/>
  <c r="DJ60" i="5"/>
  <c r="DJ59" i="5"/>
  <c r="DJ58" i="5"/>
  <c r="DJ57" i="5"/>
  <c r="DJ56" i="5"/>
  <c r="DJ55" i="5"/>
  <c r="DJ54" i="5"/>
  <c r="DJ68" i="5"/>
  <c r="DJ62" i="5"/>
  <c r="DJ65" i="5"/>
  <c r="DJ69" i="5"/>
  <c r="DJ64" i="5"/>
  <c r="DJ66" i="5"/>
  <c r="DJ53" i="5"/>
  <c r="DJ52" i="5"/>
  <c r="DJ51" i="5"/>
  <c r="DJ50" i="5"/>
  <c r="DJ49" i="5"/>
  <c r="DJ48" i="5"/>
  <c r="DJ47" i="5"/>
  <c r="DJ46" i="5"/>
  <c r="DJ44" i="5"/>
  <c r="DJ43" i="5"/>
  <c r="DJ42" i="5"/>
  <c r="DJ41" i="5"/>
  <c r="DJ40" i="5"/>
  <c r="DJ39" i="5"/>
  <c r="DJ63" i="5"/>
  <c r="DJ45" i="5"/>
  <c r="DJ38" i="5"/>
  <c r="DJ37" i="5"/>
  <c r="DJ36" i="5"/>
  <c r="DJ35" i="5"/>
  <c r="DJ34" i="5"/>
  <c r="DJ33" i="5"/>
  <c r="DJ32" i="5"/>
  <c r="DJ31" i="5"/>
  <c r="DJ30" i="5"/>
  <c r="DJ29" i="5"/>
  <c r="DJ25" i="5"/>
  <c r="DJ23" i="5"/>
  <c r="DJ24" i="5"/>
  <c r="DJ22" i="5"/>
  <c r="DJ21" i="5"/>
  <c r="DJ20" i="5"/>
  <c r="DJ19" i="5"/>
  <c r="DJ28" i="5"/>
  <c r="DJ27" i="5"/>
  <c r="DJ26" i="5"/>
  <c r="DK13" i="5"/>
  <c r="DJ14" i="5"/>
  <c r="DJ16" i="5"/>
  <c r="DJ15" i="5"/>
  <c r="DJ18" i="5"/>
  <c r="DJ17" i="5"/>
  <c r="AM125" i="2" l="1"/>
  <c r="AM131" i="2" s="1"/>
  <c r="AM137" i="2" s="1"/>
  <c r="AM205" i="2"/>
  <c r="AM206" i="2" s="1"/>
  <c r="AM212" i="2" s="1"/>
  <c r="AM218" i="2" s="1"/>
  <c r="DL70" i="2"/>
  <c r="DK71" i="2"/>
  <c r="DK72" i="2" s="1"/>
  <c r="AN120" i="2"/>
  <c r="DK113" i="5"/>
  <c r="DK112" i="5"/>
  <c r="DK111" i="5"/>
  <c r="DK110" i="5"/>
  <c r="DK109" i="5"/>
  <c r="DK107" i="5"/>
  <c r="DK106" i="5"/>
  <c r="DK105" i="5"/>
  <c r="DK104" i="5"/>
  <c r="DK108" i="5"/>
  <c r="DK103" i="5"/>
  <c r="DK102" i="5"/>
  <c r="DK101" i="5"/>
  <c r="DK99" i="5"/>
  <c r="DK100" i="5"/>
  <c r="DK97" i="5"/>
  <c r="DK96" i="5"/>
  <c r="DK95" i="5"/>
  <c r="DK98" i="5"/>
  <c r="DK93" i="5"/>
  <c r="DK92" i="5"/>
  <c r="DK91" i="5"/>
  <c r="DK90" i="5"/>
  <c r="DK94" i="5"/>
  <c r="DK88" i="5"/>
  <c r="DK87" i="5"/>
  <c r="DK86" i="5"/>
  <c r="DK85" i="5"/>
  <c r="DK89" i="5"/>
  <c r="DK81" i="5"/>
  <c r="DK80" i="5"/>
  <c r="DK79" i="5"/>
  <c r="DK84" i="5"/>
  <c r="DK83" i="5"/>
  <c r="DK77" i="5"/>
  <c r="DK76" i="5"/>
  <c r="DK75" i="5"/>
  <c r="DK74" i="5"/>
  <c r="DK73" i="5"/>
  <c r="DK72" i="5"/>
  <c r="DK78" i="5"/>
  <c r="DK71" i="5"/>
  <c r="DK70" i="5"/>
  <c r="DK82" i="5"/>
  <c r="DK69" i="5"/>
  <c r="DK68" i="5"/>
  <c r="DK67" i="5"/>
  <c r="DK66" i="5"/>
  <c r="DK61" i="5"/>
  <c r="DK60" i="5"/>
  <c r="DK59" i="5"/>
  <c r="DK58" i="5"/>
  <c r="DK57" i="5"/>
  <c r="DK56" i="5"/>
  <c r="DK55" i="5"/>
  <c r="DK62" i="5"/>
  <c r="DK65" i="5"/>
  <c r="DK64" i="5"/>
  <c r="DK63" i="5"/>
  <c r="DK53" i="5"/>
  <c r="DK52" i="5"/>
  <c r="DK51" i="5"/>
  <c r="DK50" i="5"/>
  <c r="DK49" i="5"/>
  <c r="DK48" i="5"/>
  <c r="DK54" i="5"/>
  <c r="DK46" i="5"/>
  <c r="DK44" i="5"/>
  <c r="DK47" i="5"/>
  <c r="DK43" i="5"/>
  <c r="DK42" i="5"/>
  <c r="DK41" i="5"/>
  <c r="DK40" i="5"/>
  <c r="DK39" i="5"/>
  <c r="DK38" i="5"/>
  <c r="DK37" i="5"/>
  <c r="DK45" i="5"/>
  <c r="DK36" i="5"/>
  <c r="DK25" i="5"/>
  <c r="DK23" i="5"/>
  <c r="DK29" i="5"/>
  <c r="DK30" i="5"/>
  <c r="DK24" i="5"/>
  <c r="DK22" i="5"/>
  <c r="DK21" i="5"/>
  <c r="DK20" i="5"/>
  <c r="DK19" i="5"/>
  <c r="DK18" i="5"/>
  <c r="DK17" i="5"/>
  <c r="DK31" i="5"/>
  <c r="DK28" i="5"/>
  <c r="DK32" i="5"/>
  <c r="DK27" i="5"/>
  <c r="DK33" i="5"/>
  <c r="DK35" i="5"/>
  <c r="DK34" i="5"/>
  <c r="DK16" i="5"/>
  <c r="DK15" i="5"/>
  <c r="DK14" i="5"/>
  <c r="DK26" i="5"/>
  <c r="DL13" i="5"/>
  <c r="DM70" i="2" l="1"/>
  <c r="DL71" i="2"/>
  <c r="DL72" i="2" s="1"/>
  <c r="AN121" i="2"/>
  <c r="AN122" i="2" s="1"/>
  <c r="AN123" i="2"/>
  <c r="DL113" i="5"/>
  <c r="DL109" i="5"/>
  <c r="DL107" i="5"/>
  <c r="DL106" i="5"/>
  <c r="DL105" i="5"/>
  <c r="DL104" i="5"/>
  <c r="DL110" i="5"/>
  <c r="DL108" i="5"/>
  <c r="DL112" i="5"/>
  <c r="DL111" i="5"/>
  <c r="DL103" i="5"/>
  <c r="DL102" i="5"/>
  <c r="DL101" i="5"/>
  <c r="DL99" i="5"/>
  <c r="DL100" i="5"/>
  <c r="DL97" i="5"/>
  <c r="DL96" i="5"/>
  <c r="DL98" i="5"/>
  <c r="DL93" i="5"/>
  <c r="DL92" i="5"/>
  <c r="DL91" i="5"/>
  <c r="DL90" i="5"/>
  <c r="DL95" i="5"/>
  <c r="DL87" i="5"/>
  <c r="DL86" i="5"/>
  <c r="DL85" i="5"/>
  <c r="DL94" i="5"/>
  <c r="DL89" i="5"/>
  <c r="DL88" i="5"/>
  <c r="DL81" i="5"/>
  <c r="DL80" i="5"/>
  <c r="DL79" i="5"/>
  <c r="DL78" i="5"/>
  <c r="DL84" i="5"/>
  <c r="DL83" i="5"/>
  <c r="DL82" i="5"/>
  <c r="DL75" i="5"/>
  <c r="DL70" i="5"/>
  <c r="DL76" i="5"/>
  <c r="DL77" i="5"/>
  <c r="DL73" i="5"/>
  <c r="DL72" i="5"/>
  <c r="DL69" i="5"/>
  <c r="DL68" i="5"/>
  <c r="DL67" i="5"/>
  <c r="DL66" i="5"/>
  <c r="DL65" i="5"/>
  <c r="DL74" i="5"/>
  <c r="DL62" i="5"/>
  <c r="DL64" i="5"/>
  <c r="DL71" i="5"/>
  <c r="DL63" i="5"/>
  <c r="DL56" i="5"/>
  <c r="DL53" i="5"/>
  <c r="DL52" i="5"/>
  <c r="DL51" i="5"/>
  <c r="DL50" i="5"/>
  <c r="DL49" i="5"/>
  <c r="DL48" i="5"/>
  <c r="DL47" i="5"/>
  <c r="DL54" i="5"/>
  <c r="DL58" i="5"/>
  <c r="DL57" i="5"/>
  <c r="DL55" i="5"/>
  <c r="DL59" i="5"/>
  <c r="DL60" i="5"/>
  <c r="DL44" i="5"/>
  <c r="DL43" i="5"/>
  <c r="DL42" i="5"/>
  <c r="DL41" i="5"/>
  <c r="DL40" i="5"/>
  <c r="DL39" i="5"/>
  <c r="DL38" i="5"/>
  <c r="DL37" i="5"/>
  <c r="DL45" i="5"/>
  <c r="DL61" i="5"/>
  <c r="DL46" i="5"/>
  <c r="DL36" i="5"/>
  <c r="DL35" i="5"/>
  <c r="DL34" i="5"/>
  <c r="DL33" i="5"/>
  <c r="DL32" i="5"/>
  <c r="DL31" i="5"/>
  <c r="DL30" i="5"/>
  <c r="DL29" i="5"/>
  <c r="DL24" i="5"/>
  <c r="DL22" i="5"/>
  <c r="DL21" i="5"/>
  <c r="DL20" i="5"/>
  <c r="DL19" i="5"/>
  <c r="DL18" i="5"/>
  <c r="DL17" i="5"/>
  <c r="DL28" i="5"/>
  <c r="DL27" i="5"/>
  <c r="DL26" i="5"/>
  <c r="DL25" i="5"/>
  <c r="DL23" i="5"/>
  <c r="DL16" i="5"/>
  <c r="DL15" i="5"/>
  <c r="DL14" i="5"/>
  <c r="DM13" i="5"/>
  <c r="AN125" i="2" l="1"/>
  <c r="AN131" i="2" s="1"/>
  <c r="AN137" i="2" s="1"/>
  <c r="AN205" i="2"/>
  <c r="AN206" i="2" s="1"/>
  <c r="AN212" i="2" s="1"/>
  <c r="AN218" i="2" s="1"/>
  <c r="DN70" i="2"/>
  <c r="DM71" i="2"/>
  <c r="DM72" i="2" s="1"/>
  <c r="AO120" i="2"/>
  <c r="DM113" i="5"/>
  <c r="DM112" i="5"/>
  <c r="DM111" i="5"/>
  <c r="DM110" i="5"/>
  <c r="DM108" i="5"/>
  <c r="DM109" i="5"/>
  <c r="DM107" i="5"/>
  <c r="DM106" i="5"/>
  <c r="DM103" i="5"/>
  <c r="DM102" i="5"/>
  <c r="DM101" i="5"/>
  <c r="DM104" i="5"/>
  <c r="DM105" i="5"/>
  <c r="DM99" i="5"/>
  <c r="DM100" i="5"/>
  <c r="DM97" i="5"/>
  <c r="DM96" i="5"/>
  <c r="DM98" i="5"/>
  <c r="DM93" i="5"/>
  <c r="DM92" i="5"/>
  <c r="DM91" i="5"/>
  <c r="DM90" i="5"/>
  <c r="DM89" i="5"/>
  <c r="DM88" i="5"/>
  <c r="DM95" i="5"/>
  <c r="DM94" i="5"/>
  <c r="DM87" i="5"/>
  <c r="DM86" i="5"/>
  <c r="DM85" i="5"/>
  <c r="DM84" i="5"/>
  <c r="DM83" i="5"/>
  <c r="DM81" i="5"/>
  <c r="DM80" i="5"/>
  <c r="DM79" i="5"/>
  <c r="DM78" i="5"/>
  <c r="DM82" i="5"/>
  <c r="DM77" i="5"/>
  <c r="DM76" i="5"/>
  <c r="DM75" i="5"/>
  <c r="DM74" i="5"/>
  <c r="DM73" i="5"/>
  <c r="DM72" i="5"/>
  <c r="DM69" i="5"/>
  <c r="DM68" i="5"/>
  <c r="DM67" i="5"/>
  <c r="DM66" i="5"/>
  <c r="DM65" i="5"/>
  <c r="DM64" i="5"/>
  <c r="DM63" i="5"/>
  <c r="DM62" i="5"/>
  <c r="DM71" i="5"/>
  <c r="DM70" i="5"/>
  <c r="DM61" i="5"/>
  <c r="DM60" i="5"/>
  <c r="DM59" i="5"/>
  <c r="DM58" i="5"/>
  <c r="DM56" i="5"/>
  <c r="DM53" i="5"/>
  <c r="DM52" i="5"/>
  <c r="DM51" i="5"/>
  <c r="DM50" i="5"/>
  <c r="DM49" i="5"/>
  <c r="DM48" i="5"/>
  <c r="DM47" i="5"/>
  <c r="DM46" i="5"/>
  <c r="DM45" i="5"/>
  <c r="DM54" i="5"/>
  <c r="DM57" i="5"/>
  <c r="DM55" i="5"/>
  <c r="DM43" i="5"/>
  <c r="DM42" i="5"/>
  <c r="DM41" i="5"/>
  <c r="DM40" i="5"/>
  <c r="DM39" i="5"/>
  <c r="DM38" i="5"/>
  <c r="DM37" i="5"/>
  <c r="DM36" i="5"/>
  <c r="DM35" i="5"/>
  <c r="DM34" i="5"/>
  <c r="DM33" i="5"/>
  <c r="DM32" i="5"/>
  <c r="DM31" i="5"/>
  <c r="DM30" i="5"/>
  <c r="DM29" i="5"/>
  <c r="DM44" i="5"/>
  <c r="DM24" i="5"/>
  <c r="DM22" i="5"/>
  <c r="DM21" i="5"/>
  <c r="DM20" i="5"/>
  <c r="DM19" i="5"/>
  <c r="DM18" i="5"/>
  <c r="DM17" i="5"/>
  <c r="DM28" i="5"/>
  <c r="DM27" i="5"/>
  <c r="DM26" i="5"/>
  <c r="DM16" i="5"/>
  <c r="DM15" i="5"/>
  <c r="DM14" i="5"/>
  <c r="DM23" i="5"/>
  <c r="DM25" i="5"/>
  <c r="DN13" i="5"/>
  <c r="DO70" i="2" l="1"/>
  <c r="DN71" i="2"/>
  <c r="DN72" i="2" s="1"/>
  <c r="AO121" i="2"/>
  <c r="AO122" i="2" s="1"/>
  <c r="AO123" i="2"/>
  <c r="DN113" i="5"/>
  <c r="DN112" i="5"/>
  <c r="DN111" i="5"/>
  <c r="DN110" i="5"/>
  <c r="DN108" i="5"/>
  <c r="DN103" i="5"/>
  <c r="DN102" i="5"/>
  <c r="DN101" i="5"/>
  <c r="DN100" i="5"/>
  <c r="DN99" i="5"/>
  <c r="DN98" i="5"/>
  <c r="DN106" i="5"/>
  <c r="DN104" i="5"/>
  <c r="DN109" i="5"/>
  <c r="DN107" i="5"/>
  <c r="DN105" i="5"/>
  <c r="DN97" i="5"/>
  <c r="DN96" i="5"/>
  <c r="DN95" i="5"/>
  <c r="DN93" i="5"/>
  <c r="DN92" i="5"/>
  <c r="DN91" i="5"/>
  <c r="DN90" i="5"/>
  <c r="DN89" i="5"/>
  <c r="DN88" i="5"/>
  <c r="DN94" i="5"/>
  <c r="DN87" i="5"/>
  <c r="DN86" i="5"/>
  <c r="DN85" i="5"/>
  <c r="DN84" i="5"/>
  <c r="DN83" i="5"/>
  <c r="DN82" i="5"/>
  <c r="DN77" i="5"/>
  <c r="DN76" i="5"/>
  <c r="DN75" i="5"/>
  <c r="DN74" i="5"/>
  <c r="DN73" i="5"/>
  <c r="DN72" i="5"/>
  <c r="DN81" i="5"/>
  <c r="DN79" i="5"/>
  <c r="DN78" i="5"/>
  <c r="DN80" i="5"/>
  <c r="DN71" i="5"/>
  <c r="DN70" i="5"/>
  <c r="DN67" i="5"/>
  <c r="DN62" i="5"/>
  <c r="DN68" i="5"/>
  <c r="DN65" i="5"/>
  <c r="DN64" i="5"/>
  <c r="DN69" i="5"/>
  <c r="DN63" i="5"/>
  <c r="DN61" i="5"/>
  <c r="DN60" i="5"/>
  <c r="DN59" i="5"/>
  <c r="DN58" i="5"/>
  <c r="DN57" i="5"/>
  <c r="DN66" i="5"/>
  <c r="DN56" i="5"/>
  <c r="DN53" i="5"/>
  <c r="DN52" i="5"/>
  <c r="DN51" i="5"/>
  <c r="DN50" i="5"/>
  <c r="DN49" i="5"/>
  <c r="DN48" i="5"/>
  <c r="DN47" i="5"/>
  <c r="DN46" i="5"/>
  <c r="DN45" i="5"/>
  <c r="DN44" i="5"/>
  <c r="DN43" i="5"/>
  <c r="DN54" i="5"/>
  <c r="DN55" i="5"/>
  <c r="DN40" i="5"/>
  <c r="DN37" i="5"/>
  <c r="DN41" i="5"/>
  <c r="DN36" i="5"/>
  <c r="DN35" i="5"/>
  <c r="DN34" i="5"/>
  <c r="DN33" i="5"/>
  <c r="DN32" i="5"/>
  <c r="DN31" i="5"/>
  <c r="DN30" i="5"/>
  <c r="DN29" i="5"/>
  <c r="DN42" i="5"/>
  <c r="DN39" i="5"/>
  <c r="DN38" i="5"/>
  <c r="DN28" i="5"/>
  <c r="DN27" i="5"/>
  <c r="DN26" i="5"/>
  <c r="DN25" i="5"/>
  <c r="DN23" i="5"/>
  <c r="DN24" i="5"/>
  <c r="DN22" i="5"/>
  <c r="DN21" i="5"/>
  <c r="DN20" i="5"/>
  <c r="DN19" i="5"/>
  <c r="DN18" i="5"/>
  <c r="DN17" i="5"/>
  <c r="DO13" i="5"/>
  <c r="DN16" i="5"/>
  <c r="DN15" i="5"/>
  <c r="DN14" i="5"/>
  <c r="AO125" i="2" l="1"/>
  <c r="AO131" i="2" s="1"/>
  <c r="AO137" i="2" s="1"/>
  <c r="AO205" i="2"/>
  <c r="AO206" i="2" s="1"/>
  <c r="AO212" i="2" s="1"/>
  <c r="AO218" i="2" s="1"/>
  <c r="DP70" i="2"/>
  <c r="DO71" i="2"/>
  <c r="DO72" i="2" s="1"/>
  <c r="AP120" i="2"/>
  <c r="DO113" i="5"/>
  <c r="DO112" i="5"/>
  <c r="DO111" i="5"/>
  <c r="DO110" i="5"/>
  <c r="DO109" i="5"/>
  <c r="DO107" i="5"/>
  <c r="DO106" i="5"/>
  <c r="DO105" i="5"/>
  <c r="DO108" i="5"/>
  <c r="DO103" i="5"/>
  <c r="DO102" i="5"/>
  <c r="DO101" i="5"/>
  <c r="DO100" i="5"/>
  <c r="DO99" i="5"/>
  <c r="DO98" i="5"/>
  <c r="DO104" i="5"/>
  <c r="DO97" i="5"/>
  <c r="DO96" i="5"/>
  <c r="DO95" i="5"/>
  <c r="DO94" i="5"/>
  <c r="DO93" i="5"/>
  <c r="DO92" i="5"/>
  <c r="DO91" i="5"/>
  <c r="DO90" i="5"/>
  <c r="DO87" i="5"/>
  <c r="DO86" i="5"/>
  <c r="DO85" i="5"/>
  <c r="DO84" i="5"/>
  <c r="DO83" i="5"/>
  <c r="DO82" i="5"/>
  <c r="DO89" i="5"/>
  <c r="DO88" i="5"/>
  <c r="DO81" i="5"/>
  <c r="DO80" i="5"/>
  <c r="DO77" i="5"/>
  <c r="DO76" i="5"/>
  <c r="DO75" i="5"/>
  <c r="DO74" i="5"/>
  <c r="DO73" i="5"/>
  <c r="DO72" i="5"/>
  <c r="DO71" i="5"/>
  <c r="DO78" i="5"/>
  <c r="DO69" i="5"/>
  <c r="DO68" i="5"/>
  <c r="DO67" i="5"/>
  <c r="DO66" i="5"/>
  <c r="DO65" i="5"/>
  <c r="DO64" i="5"/>
  <c r="DO79" i="5"/>
  <c r="DO70" i="5"/>
  <c r="DO63" i="5"/>
  <c r="DO61" i="5"/>
  <c r="DO60" i="5"/>
  <c r="DO59" i="5"/>
  <c r="DO58" i="5"/>
  <c r="DO57" i="5"/>
  <c r="DO62" i="5"/>
  <c r="DO54" i="5"/>
  <c r="DO55" i="5"/>
  <c r="DO53" i="5"/>
  <c r="DO49" i="5"/>
  <c r="DO47" i="5"/>
  <c r="DO45" i="5"/>
  <c r="DO50" i="5"/>
  <c r="DO51" i="5"/>
  <c r="DO56" i="5"/>
  <c r="DO52" i="5"/>
  <c r="DO48" i="5"/>
  <c r="DO46" i="5"/>
  <c r="DO40" i="5"/>
  <c r="DO37" i="5"/>
  <c r="DO41" i="5"/>
  <c r="DO36" i="5"/>
  <c r="DO35" i="5"/>
  <c r="DO34" i="5"/>
  <c r="DO33" i="5"/>
  <c r="DO32" i="5"/>
  <c r="DO31" i="5"/>
  <c r="DO30" i="5"/>
  <c r="DO29" i="5"/>
  <c r="DO28" i="5"/>
  <c r="DO44" i="5"/>
  <c r="DO42" i="5"/>
  <c r="DO43" i="5"/>
  <c r="DO27" i="5"/>
  <c r="DO39" i="5"/>
  <c r="DO26" i="5"/>
  <c r="DO25" i="5"/>
  <c r="DO23" i="5"/>
  <c r="DO14" i="5"/>
  <c r="DO15" i="5"/>
  <c r="DO38" i="5"/>
  <c r="DO19" i="5"/>
  <c r="DO18" i="5"/>
  <c r="DO17" i="5"/>
  <c r="DP13" i="5"/>
  <c r="DO20" i="5"/>
  <c r="DO22" i="5"/>
  <c r="DO24" i="5"/>
  <c r="DO21" i="5"/>
  <c r="DO16" i="5"/>
  <c r="DQ70" i="2" l="1"/>
  <c r="DP71" i="2"/>
  <c r="DP72" i="2" s="1"/>
  <c r="AP121" i="2"/>
  <c r="AP122" i="2" s="1"/>
  <c r="AP123" i="2"/>
  <c r="DP113" i="5"/>
  <c r="DP112" i="5"/>
  <c r="DP111" i="5"/>
  <c r="DP110" i="5"/>
  <c r="DP109" i="5"/>
  <c r="DP107" i="5"/>
  <c r="DP106" i="5"/>
  <c r="DP104" i="5"/>
  <c r="DP105" i="5"/>
  <c r="DP103" i="5"/>
  <c r="DP102" i="5"/>
  <c r="DP101" i="5"/>
  <c r="DP100" i="5"/>
  <c r="DP97" i="5"/>
  <c r="DP96" i="5"/>
  <c r="DP95" i="5"/>
  <c r="DP94" i="5"/>
  <c r="DP99" i="5"/>
  <c r="DP108" i="5"/>
  <c r="DP98" i="5"/>
  <c r="DP93" i="5"/>
  <c r="DP89" i="5"/>
  <c r="DP88" i="5"/>
  <c r="DP92" i="5"/>
  <c r="DP90" i="5"/>
  <c r="DP87" i="5"/>
  <c r="DP86" i="5"/>
  <c r="DP85" i="5"/>
  <c r="DP84" i="5"/>
  <c r="DP82" i="5"/>
  <c r="DP83" i="5"/>
  <c r="DP81" i="5"/>
  <c r="DP80" i="5"/>
  <c r="DP79" i="5"/>
  <c r="DP91" i="5"/>
  <c r="DP77" i="5"/>
  <c r="DP76" i="5"/>
  <c r="DP75" i="5"/>
  <c r="DP74" i="5"/>
  <c r="DP73" i="5"/>
  <c r="DP72" i="5"/>
  <c r="DP71" i="5"/>
  <c r="DP70" i="5"/>
  <c r="DP78" i="5"/>
  <c r="DP69" i="5"/>
  <c r="DP68" i="5"/>
  <c r="DP67" i="5"/>
  <c r="DP66" i="5"/>
  <c r="DP65" i="5"/>
  <c r="DP64" i="5"/>
  <c r="DP63" i="5"/>
  <c r="DP61" i="5"/>
  <c r="DP60" i="5"/>
  <c r="DP59" i="5"/>
  <c r="DP58" i="5"/>
  <c r="DP57" i="5"/>
  <c r="DP62" i="5"/>
  <c r="DP55" i="5"/>
  <c r="DP56" i="5"/>
  <c r="DP53" i="5"/>
  <c r="DP52" i="5"/>
  <c r="DP51" i="5"/>
  <c r="DP50" i="5"/>
  <c r="DP49" i="5"/>
  <c r="DP48" i="5"/>
  <c r="DP47" i="5"/>
  <c r="DP46" i="5"/>
  <c r="DP45" i="5"/>
  <c r="DP54" i="5"/>
  <c r="DP44" i="5"/>
  <c r="DP42" i="5"/>
  <c r="DP41" i="5"/>
  <c r="DP40" i="5"/>
  <c r="DP39" i="5"/>
  <c r="DP38" i="5"/>
  <c r="DP37" i="5"/>
  <c r="DP36" i="5"/>
  <c r="DP35" i="5"/>
  <c r="DP34" i="5"/>
  <c r="DP33" i="5"/>
  <c r="DP32" i="5"/>
  <c r="DP31" i="5"/>
  <c r="DP30" i="5"/>
  <c r="DP29" i="5"/>
  <c r="DP28" i="5"/>
  <c r="DP27" i="5"/>
  <c r="DP26" i="5"/>
  <c r="DP25" i="5"/>
  <c r="DP24" i="5"/>
  <c r="DP43" i="5"/>
  <c r="DP23" i="5"/>
  <c r="DP22" i="5"/>
  <c r="DP21" i="5"/>
  <c r="DP20" i="5"/>
  <c r="DP19" i="5"/>
  <c r="DP18" i="5"/>
  <c r="DP17" i="5"/>
  <c r="DQ13" i="5"/>
  <c r="DP16" i="5"/>
  <c r="DP15" i="5"/>
  <c r="DP14" i="5"/>
  <c r="AP125" i="2" l="1"/>
  <c r="AP131" i="2" s="1"/>
  <c r="AP137" i="2" s="1"/>
  <c r="AP205" i="2"/>
  <c r="AP206" i="2" s="1"/>
  <c r="AP212" i="2" s="1"/>
  <c r="AP218" i="2" s="1"/>
  <c r="DR70" i="2"/>
  <c r="DQ71" i="2"/>
  <c r="DQ72" i="2" s="1"/>
  <c r="AQ120" i="2"/>
  <c r="DQ113" i="5"/>
  <c r="DQ112" i="5"/>
  <c r="DQ111" i="5"/>
  <c r="DQ110" i="5"/>
  <c r="DQ109" i="5"/>
  <c r="DQ108" i="5"/>
  <c r="DQ107" i="5"/>
  <c r="DQ106" i="5"/>
  <c r="DQ105" i="5"/>
  <c r="DQ104" i="5"/>
  <c r="DQ99" i="5"/>
  <c r="DQ101" i="5"/>
  <c r="DQ100" i="5"/>
  <c r="DQ98" i="5"/>
  <c r="DQ102" i="5"/>
  <c r="DQ103" i="5"/>
  <c r="DQ97" i="5"/>
  <c r="DQ96" i="5"/>
  <c r="DQ95" i="5"/>
  <c r="DQ94" i="5"/>
  <c r="DQ93" i="5"/>
  <c r="DQ92" i="5"/>
  <c r="DQ91" i="5"/>
  <c r="DQ89" i="5"/>
  <c r="DQ88" i="5"/>
  <c r="DQ84" i="5"/>
  <c r="DQ90" i="5"/>
  <c r="DQ82" i="5"/>
  <c r="DQ83" i="5"/>
  <c r="DQ81" i="5"/>
  <c r="DQ80" i="5"/>
  <c r="DQ79" i="5"/>
  <c r="DQ78" i="5"/>
  <c r="DQ85" i="5"/>
  <c r="DQ86" i="5"/>
  <c r="DQ87" i="5"/>
  <c r="DQ69" i="5"/>
  <c r="DQ68" i="5"/>
  <c r="DQ67" i="5"/>
  <c r="DQ66" i="5"/>
  <c r="DQ65" i="5"/>
  <c r="DQ64" i="5"/>
  <c r="DQ63" i="5"/>
  <c r="DQ62" i="5"/>
  <c r="DQ76" i="5"/>
  <c r="DQ72" i="5"/>
  <c r="DQ77" i="5"/>
  <c r="DQ73" i="5"/>
  <c r="DQ71" i="5"/>
  <c r="DQ70" i="5"/>
  <c r="DQ74" i="5"/>
  <c r="DQ61" i="5"/>
  <c r="DQ60" i="5"/>
  <c r="DQ59" i="5"/>
  <c r="DQ58" i="5"/>
  <c r="DQ57" i="5"/>
  <c r="DQ75" i="5"/>
  <c r="DQ56" i="5"/>
  <c r="DQ54" i="5"/>
  <c r="DQ47" i="5"/>
  <c r="DQ50" i="5"/>
  <c r="DQ55" i="5"/>
  <c r="DQ51" i="5"/>
  <c r="DQ44" i="5"/>
  <c r="DQ42" i="5"/>
  <c r="DQ41" i="5"/>
  <c r="DQ40" i="5"/>
  <c r="DQ39" i="5"/>
  <c r="DQ38" i="5"/>
  <c r="DQ52" i="5"/>
  <c r="DQ48" i="5"/>
  <c r="DQ46" i="5"/>
  <c r="DQ43" i="5"/>
  <c r="DQ36" i="5"/>
  <c r="DQ35" i="5"/>
  <c r="DQ34" i="5"/>
  <c r="DQ33" i="5"/>
  <c r="DQ32" i="5"/>
  <c r="DQ31" i="5"/>
  <c r="DQ30" i="5"/>
  <c r="DQ29" i="5"/>
  <c r="DQ28" i="5"/>
  <c r="DQ27" i="5"/>
  <c r="DQ26" i="5"/>
  <c r="DQ25" i="5"/>
  <c r="DQ24" i="5"/>
  <c r="DQ23" i="5"/>
  <c r="DQ49" i="5"/>
  <c r="DQ53" i="5"/>
  <c r="DQ45" i="5"/>
  <c r="DQ37" i="5"/>
  <c r="DQ22" i="5"/>
  <c r="DQ21" i="5"/>
  <c r="DQ20" i="5"/>
  <c r="DQ19" i="5"/>
  <c r="DQ17" i="5"/>
  <c r="DR13" i="5"/>
  <c r="DQ18" i="5"/>
  <c r="DQ16" i="5"/>
  <c r="DQ15" i="5"/>
  <c r="DQ14" i="5"/>
  <c r="DS70" i="2" l="1"/>
  <c r="DR71" i="2"/>
  <c r="DR72" i="2" s="1"/>
  <c r="AQ121" i="2"/>
  <c r="AQ122" i="2" s="1"/>
  <c r="AQ123" i="2"/>
  <c r="DR113" i="5"/>
  <c r="DR112" i="5"/>
  <c r="DR111" i="5"/>
  <c r="DR110" i="5"/>
  <c r="DR109" i="5"/>
  <c r="DR108" i="5"/>
  <c r="DR107" i="5"/>
  <c r="DR106" i="5"/>
  <c r="DR105" i="5"/>
  <c r="DR103" i="5"/>
  <c r="DR102" i="5"/>
  <c r="DR101" i="5"/>
  <c r="DR100" i="5"/>
  <c r="DR98" i="5"/>
  <c r="DR99" i="5"/>
  <c r="DR104" i="5"/>
  <c r="DR95" i="5"/>
  <c r="DR94" i="5"/>
  <c r="DR96" i="5"/>
  <c r="DR93" i="5"/>
  <c r="DR92" i="5"/>
  <c r="DR91" i="5"/>
  <c r="DR90" i="5"/>
  <c r="DR97" i="5"/>
  <c r="DR89" i="5"/>
  <c r="DR88" i="5"/>
  <c r="DR87" i="5"/>
  <c r="DR86" i="5"/>
  <c r="DR85" i="5"/>
  <c r="DR82" i="5"/>
  <c r="DR83" i="5"/>
  <c r="DR81" i="5"/>
  <c r="DR80" i="5"/>
  <c r="DR79" i="5"/>
  <c r="DR78" i="5"/>
  <c r="DR84" i="5"/>
  <c r="DR77" i="5"/>
  <c r="DR76" i="5"/>
  <c r="DR75" i="5"/>
  <c r="DR74" i="5"/>
  <c r="DR73" i="5"/>
  <c r="DR72" i="5"/>
  <c r="DR71" i="5"/>
  <c r="DR70" i="5"/>
  <c r="DR68" i="5"/>
  <c r="DR65" i="5"/>
  <c r="DR61" i="5"/>
  <c r="DR60" i="5"/>
  <c r="DR59" i="5"/>
  <c r="DR58" i="5"/>
  <c r="DR57" i="5"/>
  <c r="DR56" i="5"/>
  <c r="DR55" i="5"/>
  <c r="DR54" i="5"/>
  <c r="DR64" i="5"/>
  <c r="DR63" i="5"/>
  <c r="DR69" i="5"/>
  <c r="DR66" i="5"/>
  <c r="DR62" i="5"/>
  <c r="DR53" i="5"/>
  <c r="DR52" i="5"/>
  <c r="DR51" i="5"/>
  <c r="DR50" i="5"/>
  <c r="DR49" i="5"/>
  <c r="DR48" i="5"/>
  <c r="DR47" i="5"/>
  <c r="DR46" i="5"/>
  <c r="DR67" i="5"/>
  <c r="DR44" i="5"/>
  <c r="DR42" i="5"/>
  <c r="DR41" i="5"/>
  <c r="DR40" i="5"/>
  <c r="DR39" i="5"/>
  <c r="DR43" i="5"/>
  <c r="DR45" i="5"/>
  <c r="DR38" i="5"/>
  <c r="DR36" i="5"/>
  <c r="DR35" i="5"/>
  <c r="DR34" i="5"/>
  <c r="DR33" i="5"/>
  <c r="DR32" i="5"/>
  <c r="DR31" i="5"/>
  <c r="DR30" i="5"/>
  <c r="DR29" i="5"/>
  <c r="DR26" i="5"/>
  <c r="DR23" i="5"/>
  <c r="DR25" i="5"/>
  <c r="DR22" i="5"/>
  <c r="DR21" i="5"/>
  <c r="DR20" i="5"/>
  <c r="DR19" i="5"/>
  <c r="DR37" i="5"/>
  <c r="DR24" i="5"/>
  <c r="DR28" i="5"/>
  <c r="DR27" i="5"/>
  <c r="DR17" i="5"/>
  <c r="DR18" i="5"/>
  <c r="DR16" i="5"/>
  <c r="DR15" i="5"/>
  <c r="DR14" i="5"/>
  <c r="AQ125" i="2" l="1"/>
  <c r="AQ131" i="2" s="1"/>
  <c r="AQ205" i="2"/>
  <c r="AQ206" i="2" s="1"/>
  <c r="AQ212" i="2" s="1"/>
  <c r="DT70" i="2"/>
  <c r="DS71" i="2"/>
  <c r="DS72" i="2" s="1"/>
  <c r="AR120" i="2"/>
  <c r="AQ218" i="2" l="1"/>
  <c r="AQ137" i="2"/>
  <c r="DU70" i="2"/>
  <c r="DT71" i="2"/>
  <c r="DT72" i="2" s="1"/>
  <c r="AR121" i="2"/>
  <c r="AR122" i="2" s="1"/>
  <c r="AR123" i="2"/>
  <c r="AR125" i="2" l="1"/>
  <c r="AR131" i="2" s="1"/>
  <c r="AR137" i="2" s="1"/>
  <c r="AR205" i="2"/>
  <c r="AR206" i="2" s="1"/>
  <c r="AR212" i="2" s="1"/>
  <c r="AR218" i="2" s="1"/>
  <c r="DV70" i="2"/>
  <c r="DU71" i="2"/>
  <c r="DU72" i="2" s="1"/>
  <c r="AS120" i="2"/>
  <c r="DW70" i="2" l="1"/>
  <c r="DV71" i="2"/>
  <c r="DV72" i="2" s="1"/>
  <c r="AS121" i="2"/>
  <c r="AS122" i="2" s="1"/>
  <c r="AS123" i="2"/>
  <c r="AS125" i="2" l="1"/>
  <c r="AS131" i="2" s="1"/>
  <c r="AS205" i="2"/>
  <c r="AS206" i="2" s="1"/>
  <c r="AS212" i="2" s="1"/>
  <c r="DX70" i="2"/>
  <c r="DW71" i="2"/>
  <c r="DW72" i="2" s="1"/>
  <c r="AT120" i="2"/>
  <c r="AS218" i="2" l="1"/>
  <c r="J224" i="2"/>
  <c r="J225" i="2" s="1"/>
  <c r="J227" i="2" s="1"/>
  <c r="AS137" i="2"/>
  <c r="J143" i="2"/>
  <c r="DY70" i="2"/>
  <c r="DX71" i="2"/>
  <c r="DX72" i="2" s="1"/>
  <c r="AT121" i="2"/>
  <c r="AT122" i="2" s="1"/>
  <c r="AT123" i="2"/>
  <c r="AT125" i="2" l="1"/>
  <c r="AT131" i="2" s="1"/>
  <c r="AT137" i="2" s="1"/>
  <c r="AT205" i="2"/>
  <c r="AT206" i="2" s="1"/>
  <c r="AT212" i="2" s="1"/>
  <c r="AT218" i="2" s="1"/>
  <c r="DZ70" i="2"/>
  <c r="DY71" i="2"/>
  <c r="DY72" i="2" s="1"/>
  <c r="AU120" i="2"/>
  <c r="EA70" i="2" l="1"/>
  <c r="DZ71" i="2"/>
  <c r="DZ72" i="2" s="1"/>
  <c r="AU121" i="2"/>
  <c r="AU122" i="2" s="1"/>
  <c r="AU123" i="2"/>
  <c r="AU125" i="2" l="1"/>
  <c r="AU131" i="2" s="1"/>
  <c r="AU137" i="2" s="1"/>
  <c r="AU205" i="2"/>
  <c r="AU206" i="2" s="1"/>
  <c r="AU212" i="2" s="1"/>
  <c r="AU218" i="2" s="1"/>
  <c r="EA71" i="2"/>
  <c r="EA72" i="2" s="1"/>
  <c r="BF77" i="2" s="1"/>
  <c r="BF83" i="2" s="1"/>
  <c r="BF98" i="2" s="1"/>
  <c r="BG77" i="2"/>
  <c r="BG83" i="2" s="1"/>
  <c r="BG98" i="2" s="1"/>
  <c r="BJ77" i="2"/>
  <c r="BJ83" i="2" s="1"/>
  <c r="BJ98" i="2" s="1"/>
  <c r="BI77" i="2"/>
  <c r="BI83" i="2" s="1"/>
  <c r="BI98" i="2" s="1"/>
  <c r="BH77" i="2"/>
  <c r="BH83" i="2" s="1"/>
  <c r="BH98" i="2" s="1"/>
  <c r="BK77" i="2"/>
  <c r="BK83" i="2" s="1"/>
  <c r="BK98" i="2" s="1"/>
  <c r="AV120" i="2"/>
  <c r="BK105" i="2" l="1"/>
  <c r="BK112" i="2" s="1"/>
  <c r="BK200" i="2" s="1"/>
  <c r="BK106" i="2"/>
  <c r="BK113" i="2" s="1"/>
  <c r="BK201" i="2" s="1"/>
  <c r="BK110" i="2"/>
  <c r="BK128" i="2" s="1"/>
  <c r="BH110" i="2"/>
  <c r="BH128" i="2" s="1"/>
  <c r="BH106" i="2"/>
  <c r="BH113" i="2" s="1"/>
  <c r="BH201" i="2" s="1"/>
  <c r="BH105" i="2"/>
  <c r="BH112" i="2" s="1"/>
  <c r="BH200" i="2" s="1"/>
  <c r="BI110" i="2"/>
  <c r="BI128" i="2" s="1"/>
  <c r="BI106" i="2"/>
  <c r="BI113" i="2" s="1"/>
  <c r="BI201" i="2" s="1"/>
  <c r="BI105" i="2"/>
  <c r="BI112" i="2" s="1"/>
  <c r="BI200" i="2" s="1"/>
  <c r="BJ110" i="2"/>
  <c r="BJ128" i="2" s="1"/>
  <c r="BJ105" i="2"/>
  <c r="BJ112" i="2" s="1"/>
  <c r="BJ200" i="2" s="1"/>
  <c r="BJ106" i="2"/>
  <c r="BJ113" i="2" s="1"/>
  <c r="BJ201" i="2" s="1"/>
  <c r="BG105" i="2"/>
  <c r="BG112" i="2" s="1"/>
  <c r="BG200" i="2" s="1"/>
  <c r="BG110" i="2"/>
  <c r="BG128" i="2" s="1"/>
  <c r="BG106" i="2"/>
  <c r="BG113" i="2" s="1"/>
  <c r="BG201" i="2" s="1"/>
  <c r="BF110" i="2"/>
  <c r="BF128" i="2" s="1"/>
  <c r="BF129" i="2" s="1"/>
  <c r="BF130" i="2" s="1"/>
  <c r="BF106" i="2"/>
  <c r="BF113" i="2" s="1"/>
  <c r="BF201" i="2" s="1"/>
  <c r="BF105" i="2"/>
  <c r="BF112" i="2" s="1"/>
  <c r="BF200" i="2" s="1"/>
  <c r="AV121" i="2"/>
  <c r="AV122" i="2" s="1"/>
  <c r="AV123" i="2"/>
  <c r="AV125" i="2" l="1"/>
  <c r="AV131" i="2" s="1"/>
  <c r="AV137" i="2" s="1"/>
  <c r="AV205" i="2"/>
  <c r="AV206" i="2" s="1"/>
  <c r="AV212" i="2" s="1"/>
  <c r="AV218" i="2" s="1"/>
  <c r="BI129" i="2"/>
  <c r="BI130" i="2" s="1"/>
  <c r="BG129" i="2"/>
  <c r="BG130" i="2" s="1"/>
  <c r="BH129" i="2"/>
  <c r="BH130" i="2" s="1"/>
  <c r="BK129" i="2"/>
  <c r="BK130" i="2" s="1"/>
  <c r="BJ129" i="2"/>
  <c r="BJ130" i="2" s="1"/>
  <c r="BG198" i="2"/>
  <c r="BG115" i="2"/>
  <c r="BI115" i="2"/>
  <c r="BI198" i="2"/>
  <c r="BF198" i="2"/>
  <c r="BF115" i="2"/>
  <c r="BH198" i="2"/>
  <c r="BH115" i="2"/>
  <c r="BK198" i="2"/>
  <c r="BK115" i="2"/>
  <c r="BJ198" i="2"/>
  <c r="BJ115" i="2"/>
  <c r="AW120" i="2"/>
  <c r="BK203" i="2" l="1"/>
  <c r="BK209" i="2"/>
  <c r="BG203" i="2"/>
  <c r="BG209" i="2"/>
  <c r="BJ203" i="2"/>
  <c r="BJ209" i="2"/>
  <c r="BI203" i="2"/>
  <c r="BI209" i="2"/>
  <c r="BH203" i="2"/>
  <c r="BH209" i="2"/>
  <c r="BF203" i="2"/>
  <c r="BF209" i="2"/>
  <c r="AW121" i="2"/>
  <c r="AW122" i="2" s="1"/>
  <c r="AW123" i="2"/>
  <c r="AW125" i="2" l="1"/>
  <c r="AW131" i="2" s="1"/>
  <c r="AW137" i="2" s="1"/>
  <c r="AW205" i="2"/>
  <c r="AW206" i="2" s="1"/>
  <c r="AW212" i="2" s="1"/>
  <c r="AW218" i="2" s="1"/>
  <c r="BI210" i="2"/>
  <c r="BI211" i="2" s="1"/>
  <c r="BG210" i="2"/>
  <c r="BG211" i="2" s="1"/>
  <c r="BF210" i="2"/>
  <c r="BF211" i="2" s="1"/>
  <c r="BH210" i="2"/>
  <c r="BH211" i="2" s="1"/>
  <c r="BK210" i="2"/>
  <c r="BK211" i="2" s="1"/>
  <c r="BJ210" i="2"/>
  <c r="BJ211" i="2" s="1"/>
  <c r="AX120" i="2"/>
  <c r="AX121" i="2" l="1"/>
  <c r="AX122" i="2" s="1"/>
  <c r="AX123" i="2"/>
  <c r="AX125" i="2" l="1"/>
  <c r="AX131" i="2" s="1"/>
  <c r="AX137" i="2" s="1"/>
  <c r="AX205" i="2"/>
  <c r="AX206" i="2" s="1"/>
  <c r="AX212" i="2" s="1"/>
  <c r="AX218" i="2" s="1"/>
  <c r="AY120" i="2"/>
  <c r="AY121" i="2" l="1"/>
  <c r="AY122" i="2" s="1"/>
  <c r="AY123" i="2"/>
  <c r="AY125" i="2" l="1"/>
  <c r="AY131" i="2" s="1"/>
  <c r="AY137" i="2" s="1"/>
  <c r="AY205" i="2"/>
  <c r="AY206" i="2" s="1"/>
  <c r="AY212" i="2" s="1"/>
  <c r="AY218" i="2" s="1"/>
  <c r="AZ120" i="2"/>
  <c r="J144" i="2" l="1"/>
  <c r="J146" i="2" s="1"/>
  <c r="AZ121" i="2"/>
  <c r="AZ122" i="2" s="1"/>
  <c r="AZ123" i="2"/>
  <c r="AZ125" i="2" l="1"/>
  <c r="AZ131" i="2" s="1"/>
  <c r="AZ137" i="2" s="1"/>
  <c r="AZ205" i="2"/>
  <c r="AZ206" i="2" s="1"/>
  <c r="AZ212" i="2" s="1"/>
  <c r="AZ218" i="2" s="1"/>
  <c r="J228" i="2"/>
  <c r="J229" i="2" s="1"/>
  <c r="BA120" i="2"/>
  <c r="BA121" i="2" l="1"/>
  <c r="BA122" i="2" s="1"/>
  <c r="BA123" i="2"/>
  <c r="BA125" i="2" l="1"/>
  <c r="BA131" i="2" s="1"/>
  <c r="BA137" i="2" s="1"/>
  <c r="BA205" i="2"/>
  <c r="BA206" i="2" s="1"/>
  <c r="BA212" i="2" s="1"/>
  <c r="BA218" i="2" s="1"/>
  <c r="BB120" i="2"/>
  <c r="BB121" i="2" l="1"/>
  <c r="BB122" i="2" s="1"/>
  <c r="BB123" i="2"/>
  <c r="BB125" i="2" l="1"/>
  <c r="BB131" i="2" s="1"/>
  <c r="BB137" i="2" s="1"/>
  <c r="BB205" i="2"/>
  <c r="BB206" i="2" s="1"/>
  <c r="BB212" i="2" s="1"/>
  <c r="BB218" i="2" s="1"/>
  <c r="BC120" i="2"/>
  <c r="BC121" i="2" s="1"/>
  <c r="BC122" i="2" s="1"/>
  <c r="BC123" i="2" l="1"/>
  <c r="BC125" i="2" l="1"/>
  <c r="BC131" i="2" s="1"/>
  <c r="BC137" i="2" s="1"/>
  <c r="BC205" i="2"/>
  <c r="BC206" i="2" s="1"/>
  <c r="BC212" i="2" s="1"/>
  <c r="BC218" i="2" s="1"/>
  <c r="BD120" i="2"/>
  <c r="BD121" i="2" s="1"/>
  <c r="BD122" i="2" s="1"/>
  <c r="BD123" i="2" l="1"/>
  <c r="BD125" i="2" l="1"/>
  <c r="BD131" i="2" s="1"/>
  <c r="BD137" i="2" s="1"/>
  <c r="BD205" i="2"/>
  <c r="BD206" i="2" s="1"/>
  <c r="BD212" i="2" s="1"/>
  <c r="BD218" i="2" s="1"/>
  <c r="BE120" i="2"/>
  <c r="BE121" i="2" s="1"/>
  <c r="BE122" i="2" s="1"/>
  <c r="BE123" i="2" l="1"/>
  <c r="BE125" i="2" l="1"/>
  <c r="BE131" i="2" s="1"/>
  <c r="BE137" i="2" s="1"/>
  <c r="BE205" i="2"/>
  <c r="BE206" i="2" s="1"/>
  <c r="BE212" i="2" s="1"/>
  <c r="BE218" i="2" s="1"/>
  <c r="BF120" i="2"/>
  <c r="BF121" i="2" s="1"/>
  <c r="BF122" i="2" s="1"/>
  <c r="BF123" i="2" l="1"/>
  <c r="BF125" i="2" l="1"/>
  <c r="BF131" i="2" s="1"/>
  <c r="BF137" i="2" s="1"/>
  <c r="BF205" i="2"/>
  <c r="BF206" i="2" s="1"/>
  <c r="BF212" i="2" s="1"/>
  <c r="BF218" i="2" s="1"/>
  <c r="BG120" i="2"/>
  <c r="BG121" i="2" s="1"/>
  <c r="BG122" i="2" s="1"/>
  <c r="BG123" i="2" l="1"/>
  <c r="BG125" i="2" l="1"/>
  <c r="BG131" i="2" s="1"/>
  <c r="BG137" i="2" s="1"/>
  <c r="BG205" i="2"/>
  <c r="BG206" i="2" s="1"/>
  <c r="BG212" i="2" s="1"/>
  <c r="BG218" i="2" s="1"/>
  <c r="BH120" i="2"/>
  <c r="BH121" i="2" s="1"/>
  <c r="BH122" i="2" s="1"/>
  <c r="BH123" i="2" l="1"/>
  <c r="BH125" i="2" l="1"/>
  <c r="BH131" i="2" s="1"/>
  <c r="BH137" i="2" s="1"/>
  <c r="BH205" i="2"/>
  <c r="BH206" i="2" s="1"/>
  <c r="BH212" i="2" s="1"/>
  <c r="BH218" i="2" s="1"/>
  <c r="BI120" i="2"/>
  <c r="BI121" i="2" s="1"/>
  <c r="BI122" i="2" s="1"/>
  <c r="BI123" i="2" l="1"/>
  <c r="BI125" i="2" l="1"/>
  <c r="BI131" i="2" s="1"/>
  <c r="BI137" i="2" s="1"/>
  <c r="BI205" i="2"/>
  <c r="BI206" i="2" s="1"/>
  <c r="BI212" i="2" s="1"/>
  <c r="BI218" i="2" s="1"/>
  <c r="BJ120" i="2"/>
  <c r="BJ121" i="2" s="1"/>
  <c r="BJ122" i="2" s="1"/>
  <c r="BJ123" i="2" l="1"/>
  <c r="BJ125" i="2" l="1"/>
  <c r="BJ131" i="2" s="1"/>
  <c r="BJ137" i="2" s="1"/>
  <c r="BJ205" i="2"/>
  <c r="BJ206" i="2" s="1"/>
  <c r="BJ212" i="2" s="1"/>
  <c r="BJ218" i="2" s="1"/>
  <c r="BK120" i="2"/>
  <c r="BK121" i="2" s="1"/>
  <c r="BK122" i="2" s="1"/>
  <c r="BK123" i="2" l="1"/>
  <c r="BK125" i="2" l="1"/>
  <c r="BK131" i="2" s="1"/>
  <c r="BK137" i="2" s="1"/>
  <c r="BK205" i="2"/>
  <c r="BK206" i="2" s="1"/>
  <c r="BK212" i="2" s="1"/>
  <c r="BK218" i="2" s="1"/>
  <c r="J147" i="2"/>
  <c r="J148" i="2" s="1"/>
</calcChain>
</file>

<file path=xl/sharedStrings.xml><?xml version="1.0" encoding="utf-8"?>
<sst xmlns="http://schemas.openxmlformats.org/spreadsheetml/2006/main" count="888" uniqueCount="236">
  <si>
    <t>Author:</t>
  </si>
  <si>
    <t>Case:</t>
  </si>
  <si>
    <t>Date:</t>
  </si>
  <si>
    <t>Filename:</t>
  </si>
  <si>
    <t>Description:</t>
  </si>
  <si>
    <t>blue</t>
  </si>
  <si>
    <t>black</t>
  </si>
  <si>
    <t>green</t>
  </si>
  <si>
    <t>input cells</t>
  </si>
  <si>
    <t>Date Created:</t>
  </si>
  <si>
    <t>cells containing a calculation</t>
  </si>
  <si>
    <t>cells fed from elsewhere</t>
  </si>
  <si>
    <t>Assumptions</t>
  </si>
  <si>
    <t>PoS</t>
  </si>
  <si>
    <t>Orphan</t>
  </si>
  <si>
    <t>Phase I</t>
  </si>
  <si>
    <t>Phase II</t>
  </si>
  <si>
    <t>Phase III</t>
  </si>
  <si>
    <t>Small molecule</t>
  </si>
  <si>
    <t>Large molecule</t>
  </si>
  <si>
    <t>Target to hit</t>
  </si>
  <si>
    <t>Hit to lead</t>
  </si>
  <si>
    <t>Lead opt.</t>
  </si>
  <si>
    <t>Preclinical</t>
  </si>
  <si>
    <t>Non-orphan</t>
  </si>
  <si>
    <t>Time to next phase (months)</t>
  </si>
  <si>
    <t>Standard ramp curves</t>
  </si>
  <si>
    <t>Years on market</t>
  </si>
  <si>
    <t>Row</t>
  </si>
  <si>
    <t>NOT USED</t>
  </si>
  <si>
    <t>Years to peak</t>
  </si>
  <si>
    <t>Ramp</t>
  </si>
  <si>
    <t>End</t>
  </si>
  <si>
    <t>Unit</t>
  </si>
  <si>
    <t>Type</t>
  </si>
  <si>
    <t>Source</t>
  </si>
  <si>
    <t>Notes</t>
  </si>
  <si>
    <t>#</t>
  </si>
  <si>
    <t>Months</t>
  </si>
  <si>
    <t>Years</t>
  </si>
  <si>
    <t>calc</t>
  </si>
  <si>
    <t>Revenue forecast</t>
  </si>
  <si>
    <t>Years of launch</t>
  </si>
  <si>
    <t xml:space="preserve">Years to peak revenue </t>
  </si>
  <si>
    <t>feed</t>
  </si>
  <si>
    <t>%</t>
  </si>
  <si>
    <t>Years to peak revenue</t>
  </si>
  <si>
    <t>Peak revenue</t>
  </si>
  <si>
    <t>$</t>
  </si>
  <si>
    <t>Peak rev.</t>
  </si>
  <si>
    <t>R&amp;D costs</t>
  </si>
  <si>
    <t>Total</t>
  </si>
  <si>
    <t>Commercial costs</t>
  </si>
  <si>
    <t>COGS as % of revenue</t>
  </si>
  <si>
    <t>SG&amp;A as % of revenue</t>
  </si>
  <si>
    <t>COGS</t>
  </si>
  <si>
    <t>SG&amp;A</t>
  </si>
  <si>
    <t>Revenue</t>
  </si>
  <si>
    <t>EBITDA</t>
  </si>
  <si>
    <t>Discounted cash flows</t>
  </si>
  <si>
    <t>Discount rate</t>
  </si>
  <si>
    <t>Discount factor</t>
  </si>
  <si>
    <t>NPV</t>
  </si>
  <si>
    <t>Tax</t>
  </si>
  <si>
    <t>Rate</t>
  </si>
  <si>
    <t>Corporate tax rate</t>
  </si>
  <si>
    <t>Allowable additions to NOL</t>
  </si>
  <si>
    <t>Cumulative NOL</t>
  </si>
  <si>
    <t>Tax payable</t>
  </si>
  <si>
    <t>NOL at start of forecast period</t>
  </si>
  <si>
    <t>Earnings after tax</t>
  </si>
  <si>
    <t>Tax rate</t>
  </si>
  <si>
    <t>NOL at start of forecast</t>
  </si>
  <si>
    <t>Low</t>
  </si>
  <si>
    <t>Medium</t>
  </si>
  <si>
    <t>High</t>
  </si>
  <si>
    <t>Annual revenue</t>
  </si>
  <si>
    <t>6-month periods</t>
  </si>
  <si>
    <t>Cumulative periods</t>
  </si>
  <si>
    <t>Start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</si>
  <si>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</si>
  <si>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</si>
  <si>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</si>
  <si>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</si>
  <si>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</si>
  <si>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</si>
  <si>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</si>
  <si>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</si>
  <si>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</si>
  <si>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</si>
  <si>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</si>
  <si>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</si>
  <si>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</si>
  <si>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</si>
  <si>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</si>
  <si>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</si>
  <si>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</si>
  <si>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</si>
  <si>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</si>
  <si>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Cost per phase</t>
  </si>
  <si>
    <t>Year 20</t>
  </si>
  <si>
    <t>Ramp curve adjusted to H1 or H2 start</t>
  </si>
  <si>
    <t>Annual R&amp;D costs</t>
  </si>
  <si>
    <t>Half years periods</t>
  </si>
  <si>
    <t>Year 21</t>
  </si>
  <si>
    <t>Year 22</t>
  </si>
  <si>
    <t>Year 23</t>
  </si>
  <si>
    <t>Year 24</t>
  </si>
  <si>
    <t>Year 25</t>
  </si>
  <si>
    <t>Year 26</t>
  </si>
  <si>
    <t>Year 27</t>
  </si>
  <si>
    <t>Year 28</t>
  </si>
  <si>
    <t>Year 29</t>
  </si>
  <si>
    <t>Year 30</t>
  </si>
  <si>
    <t>Year 31</t>
  </si>
  <si>
    <t>Year 32</t>
  </si>
  <si>
    <t>Year 33</t>
  </si>
  <si>
    <t>Year 34</t>
  </si>
  <si>
    <t>Year 35</t>
  </si>
  <si>
    <t>Year 36</t>
  </si>
  <si>
    <t>Year 37</t>
  </si>
  <si>
    <t>Year 38</t>
  </si>
  <si>
    <t>Year 39</t>
  </si>
  <si>
    <t>Year 40</t>
  </si>
  <si>
    <t>Year 41</t>
  </si>
  <si>
    <t>Year 42</t>
  </si>
  <si>
    <t>Year 43</t>
  </si>
  <si>
    <t>Year 44</t>
  </si>
  <si>
    <t>Year 45</t>
  </si>
  <si>
    <t>Year 46</t>
  </si>
  <si>
    <t>Year 47</t>
  </si>
  <si>
    <t>Year 48</t>
  </si>
  <si>
    <t>Year 49</t>
  </si>
  <si>
    <t>Year 50</t>
  </si>
  <si>
    <t>R&amp;D cost model</t>
  </si>
  <si>
    <t>Un-adjusted NPV model</t>
  </si>
  <si>
    <t>Generic erosion</t>
  </si>
  <si>
    <t>Launch year</t>
  </si>
  <si>
    <t>Generic revenue</t>
  </si>
  <si>
    <t>Annual revenue post erosion</t>
  </si>
  <si>
    <t>Generic ramp curve</t>
  </si>
  <si>
    <t>Years to launch after originator</t>
  </si>
  <si>
    <t>Peak erosion</t>
  </si>
  <si>
    <t>Peak erosion of originator annual revenue</t>
  </si>
  <si>
    <t>Ramp curve</t>
  </si>
  <si>
    <t>Terminal value</t>
  </si>
  <si>
    <t>Growth in Perpetuity</t>
  </si>
  <si>
    <t>Terminal year</t>
  </si>
  <si>
    <t>Year</t>
  </si>
  <si>
    <t>Terminal year FCF</t>
  </si>
  <si>
    <t>Terminal year discount factor</t>
  </si>
  <si>
    <t>Terminal cash flow</t>
  </si>
  <si>
    <t>Risk adjusted NPV model</t>
  </si>
  <si>
    <t>PoS per stage</t>
  </si>
  <si>
    <t>Relevant PoS</t>
  </si>
  <si>
    <t>Time from generic launch to terminal year</t>
  </si>
  <si>
    <t>Cumulative PoS to launch</t>
  </si>
  <si>
    <t>R&amp;D cost risk adjustment</t>
  </si>
  <si>
    <t>Risk adjusted R&amp;D costs</t>
  </si>
  <si>
    <t>Ramp curve calculation</t>
  </si>
  <si>
    <t>Revenue (pre-generic erosion)</t>
  </si>
  <si>
    <t>Revenue (post-generic erosion)</t>
  </si>
  <si>
    <t>Half year periods</t>
  </si>
  <si>
    <t>Full year associated with half year periods</t>
  </si>
  <si>
    <t>Sum of pre-terminal year cash flows</t>
  </si>
  <si>
    <t>Terminal value: (FCF x (1+G)) / (WACC-G)</t>
  </si>
  <si>
    <t>PV of terminal value</t>
  </si>
  <si>
    <t>Terminal value discount rate</t>
  </si>
  <si>
    <t>Change in working capital</t>
  </si>
  <si>
    <t>Working capital</t>
  </si>
  <si>
    <t>Subtract change in working capital</t>
  </si>
  <si>
    <t>Free cash flow</t>
  </si>
  <si>
    <t>Growth in perpetuity</t>
  </si>
  <si>
    <t>Probability of incurring R&amp;D costs</t>
  </si>
  <si>
    <t xml:space="preserve">Small </t>
  </si>
  <si>
    <t>Ratio</t>
  </si>
  <si>
    <t>Small</t>
  </si>
  <si>
    <t>Large</t>
  </si>
  <si>
    <t>Time to next phase per drug type calculations</t>
  </si>
  <si>
    <t>PoS by drug type calculations</t>
  </si>
  <si>
    <t>.</t>
  </si>
  <si>
    <t>Control panel</t>
  </si>
  <si>
    <t>Please use the following switches to toggle between different scenarios</t>
  </si>
  <si>
    <t>Drug type</t>
  </si>
  <si>
    <t>Starting phase of development</t>
  </si>
  <si>
    <t>Cost scenario</t>
  </si>
  <si>
    <t>eNPV model</t>
  </si>
  <si>
    <t>Check</t>
  </si>
  <si>
    <t>Scenario selected in the eNPV tab</t>
  </si>
  <si>
    <t>To change scenarios, please use switches in the 'eNPV model' tab</t>
  </si>
  <si>
    <t>Base case</t>
  </si>
  <si>
    <t>Base case ramp curve</t>
  </si>
  <si>
    <t>Assumptions used in the eNPV model</t>
  </si>
  <si>
    <t>NDA / BLA</t>
  </si>
  <si>
    <t>NDA/BLA</t>
  </si>
  <si>
    <t>Assumption by drug type calculations</t>
  </si>
  <si>
    <t>Inputs in blue are directly from the relevant study</t>
  </si>
  <si>
    <t>Total PoS 
reported</t>
  </si>
  <si>
    <t>Assets per phase in study</t>
  </si>
  <si>
    <t>PoS by drug type in study</t>
  </si>
  <si>
    <t>L.E.K.'s PoS by drug type assumption</t>
  </si>
  <si>
    <t>Assets in study</t>
  </si>
  <si>
    <t>Duration in study</t>
  </si>
  <si>
    <t>L.E.K.'s duration assumption</t>
  </si>
  <si>
    <t>Time to next phase by drug type has been rounded to the nearest 6 months based on the drug type calculations</t>
  </si>
  <si>
    <t>Peak revenue calculations</t>
  </si>
  <si>
    <t>Peak revenue by drug type has been rounded based on the peak revenue calculations</t>
  </si>
  <si>
    <t>Peak rev. in study</t>
  </si>
  <si>
    <t>L.E.K.'s peak rev. assumption</t>
  </si>
  <si>
    <t>R&amp;D cost scenarios</t>
  </si>
  <si>
    <t>R&amp;D cost scenario calculations</t>
  </si>
  <si>
    <t>Low cost scenario</t>
  </si>
  <si>
    <t>Medium cost scenario</t>
  </si>
  <si>
    <t>High cost scenario</t>
  </si>
  <si>
    <t>Cost from study</t>
  </si>
  <si>
    <t>L.E.K.'s cost assumption</t>
  </si>
  <si>
    <t>Costs by drug type for each scenario have been rounded to the nearest $2.5m based on the R&amp;D cost calculations below</t>
  </si>
  <si>
    <t>Disclaimer</t>
  </si>
  <si>
    <r>
      <t>This eNPV model for a theoretical asset in pharmaceutical development ("the Model”) has been constructed to assist us in providing certain services for Dutch Ministry of Health, Welfare, and Sport (“the Client”) in connection with a research project for the Client to understand the financial ecosystem around R&amp;D investments in the pharmaceutical industry (“the Project”), as governed by the terms of engagement between L.E.K. Consulting LLP ("L.E.K.") and the Client</t>
    </r>
    <r>
      <rPr>
        <sz val="8"/>
        <rFont val="Times New Roman"/>
        <family val="1"/>
      </rPr>
      <t> </t>
    </r>
    <r>
      <rPr>
        <sz val="12"/>
        <color rgb="FF000000"/>
        <rFont val="Times New Roman"/>
        <family val="1"/>
      </rPr>
      <t>. The defined term “L.E.K.” shall mean L.E.K. and its affiliates, and each of their former, current or future owners, partners, members, directors, managers, officers, directors, employees, attorneys and agents and the successors and assigns of the foregoing persons. L.E.K. reserves the right to amend, supplement or replace the Model at any time.</t>
    </r>
  </si>
  <si>
    <t>The opinions, projections, estimates and conclusions of L.E.K. are solely those set forth in and qualified by this Model and agreed with the Client.</t>
  </si>
  <si>
    <t>The Model has been constructed based on data provided by the Client, public and third party sources. The structure of the Model has been discussed and agreed with the Client's management and developed to assist the Client only. The formulae, processes, methodology, know-how and any other intellectual property right to, or embedded in, the Model shall remain in the sole ownership of L.E.K.</t>
  </si>
  <si>
    <t>The sole purpose of the Model is to assist the Client in evaluating the Project and the Model shall not be used for any other purpose. The Client acknowledges that it has not, either alone or in conjunction with its advisors, made an independent investigation into the advisability of the Project and. L.E.K. is not and shall not be responsible for decisions made by the Client and acknowledges that the Model is not a substitute for the investigations that the Client would ordinarily undertake or those investigations that the Client would be recommended to undertake in connection with the Project.</t>
  </si>
  <si>
    <t>The Client may not distribute, reproduce, disclose, or describe the Model in whole or in part, to any third party unless and until (a) the Client receives the prior written consent of L.E.K. (which consent may be withheld for any or no reason in L.E.K.’s sole and absolute discretion) and (b) such third party executes L.E.K.’s standard non-reliance letter.</t>
  </si>
  <si>
    <t>The Model is based on information available at the time it was prepared and on certain assumptions, including, but not limited to, assumptions regarding future events, developments and uncertainties and contains “forward-looking statements” (statements that may include, without limitation, statements about projected revenues, earnings, market opportunities, strategies, competition, expected activities and expenditures, and at times may be identified by the use of words such as “may”, “could”, “should”, “would”, “project”, “believe”, “anticipate”, “expect”, “plan”, “estimate”, “forecast”, “potential”, “intend”, “continue” and variations of these words or comparable words).</t>
  </si>
  <si>
    <t>L.E.K. is not able to predict future events, developments and uncertainties. Consequently, any of the forward-looking statements contained in the Model may prove to be incorrect or incomplete, and actual results could differ materially from those projected or estimated in the Model. L.E.K. undertakes no obligation to update any forward-looking statements for revisions or changes after the date of this Model and L.E.K. makes no representation or warranty that any of the projections or estimates in the Model or any use thereof will be realised. Nothing contained herein is, or should be relied upon as, a promise or representation as to the future.</t>
  </si>
  <si>
    <t>The Model has been constructed for a specific purpose and is not intended for distribution to third parties other than as herein provided or as otherwise agreed between L.E.K. and the Client in writing. Third parties who obtain copies of the Model should be aware of the following:</t>
  </si>
  <si>
    <t>1. The Model may not be suitable for purposes other than the specific purpose for which it was designed for the Client and the interests of such third parties have not have been anticipated or incorporated into the Model;</t>
  </si>
  <si>
    <t>2. The Model is not intended for use by third parties and has not been designed so that it can be readily operated in a correct manner by such parties;</t>
  </si>
  <si>
    <t>3. The Model may be a development version and may not be complete or, in the event that development of the Model has concluded, material events may have occurred since completion which are not reflected in the Model;</t>
  </si>
  <si>
    <t>4. The Model may not have been the subject to independent testing and where it has been tested, this may not provide an appropriate degree of assurance for all possible uses of the Model by either the Client or otherwise; and</t>
  </si>
  <si>
    <t>5. The Model is not intended for any other purpose than understanding the outcomes of various scenarios for the Client.</t>
  </si>
  <si>
    <t>Accordingly, all recipients of this Model use it entirely at their own risk and, in the absence of express written consent, no responsibility is taken or accepted for any losses of whatever nature which may result therefrom, including direct or indirect consequences, to the full extent that such potential liabilities can be disclaimed in law.</t>
  </si>
  <si>
    <t>The projections within the Model should not be considered to be the only possible ones for valuation and financial projections and should only be considered within the context for which the Model was developed and no other context.</t>
  </si>
  <si>
    <t>Whilst quality assurance procedures have been applied during development of the Model, it cannot be guaranteed that all errors have been detected. Any user of the Model should perform, or have performed on their behalf, reviewing procedures to satisfy themselves that this Model fulfils their requirements. By its very nature a Model is built within the parameters of certain assumptions and L.E.K. makes no representation or warranty, express or implied, as to its accuracy or completeness.</t>
  </si>
  <si>
    <t>The Model and its related output do not to any extent substitute for the exercise of professional and business judgement on the part of the user or any professional advice that they would otherwise seek.</t>
  </si>
  <si>
    <t>L.E.K. Consulting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</si>
</sst>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m/d/yy\ h:mm\ AM/PM"/>
    <numFmt numFmtId="165" formatCode="#,##0;\(#,##0\);\-"/>
    <numFmt numFmtId="166" formatCode="[$-809]dd\-mmm\-yyyy\ hh:mm"/>
    <numFmt numFmtId="167" formatCode="#,##0.0%;\(#,##0.0%\);\-"/>
    <numFmt numFmtId="168" formatCode="#,##0.00;\(#,##0.00\);\-"/>
    <numFmt numFmtId="169" formatCode="#,##0%;\(#,##0%\);\-"/>
    <numFmt numFmtId="170" formatCode="#,##0.000%;\(#,##0.000%\);\-"/>
    <numFmt numFmtId="171" formatCode="0.0"/>
    <numFmt numFmtId="172" formatCode="#,##0.0;\(#,##0.0\);\-"/>
    <numFmt numFmtId="173" formatCode="#,##0.000;\(#,##0.000\);\-"/>
    <numFmt numFmtId="174" formatCode="0.000"/>
  </numFmts>
  <fonts count="31" x14ac:knownFonts="1">
    <font>
      <sz val="10"/>
      <name val="Arial"/>
    </font>
    <font>
      <sz val="10"/>
      <color theme="1"/>
      <name val="Arial"/>
      <family val="2"/>
    </font>
    <font>
      <sz val="8"/>
      <name val="Arial"/>
      <family val="2"/>
    </font>
    <font>
      <b/>
      <sz val="10"/>
      <name val="Arial"/>
      <family val="2"/>
    </font>
    <font>
      <b/>
      <sz val="8"/>
      <name val="Arial"/>
      <family val="2"/>
    </font>
    <font>
      <sz val="10"/>
      <color indexed="12"/>
      <name val="Arial"/>
      <family val="2"/>
    </font>
    <font>
      <sz val="10"/>
      <color indexed="21"/>
      <name val="Arial"/>
      <family val="2"/>
    </font>
    <font>
      <sz val="8"/>
      <name val="Arial"/>
      <family val="2"/>
    </font>
    <font>
      <sz val="10"/>
      <name val="Arial"/>
      <family val="2"/>
    </font>
    <font>
      <sz val="10"/>
      <color rgb="FFFF0000"/>
      <name val="Arial"/>
      <family val="2"/>
    </font>
    <font>
      <sz val="10"/>
      <color theme="0"/>
      <name val="Arial"/>
      <family val="2"/>
    </font>
    <font>
      <sz val="10"/>
      <color indexed="12"/>
      <name val="Arial"/>
      <family val="2"/>
    </font>
    <font>
      <sz val="10"/>
      <name val="Arial"/>
      <family val="2"/>
    </font>
    <font>
      <sz val="11"/>
      <name val="Calibri"/>
      <family val="2"/>
      <scheme val="minor"/>
    </font>
    <font>
      <b/>
      <sz val="11"/>
      <name val="Calibri"/>
      <family val="2"/>
      <scheme val="minor"/>
    </font>
    <font>
      <i/>
      <sz val="10"/>
      <color indexed="55" tint="-0.34998626667073579"/>
      <name val="Arial"/>
      <family val="2"/>
    </font>
    <font>
      <b/>
      <sz val="11"/>
      <color indexed="9"/>
      <name val="Calibri"/>
      <family val="2"/>
      <scheme val="minor"/>
    </font>
    <font>
      <b/>
      <sz val="11"/>
      <color theme="0" tint="-0.14999847407452621"/>
      <name val="Calibri"/>
      <family val="2"/>
      <scheme val="minor"/>
    </font>
    <font>
      <i/>
      <sz val="11"/>
      <name val="Calibri"/>
      <family val="2"/>
      <scheme val="minor"/>
    </font>
    <font>
      <sz val="11"/>
      <color theme="0" tint="-0.14999847407452621"/>
      <name val="Calibri"/>
      <family val="2"/>
      <scheme val="minor"/>
    </font>
    <font>
      <i/>
      <sz val="10"/>
      <name val="Arial"/>
      <family val="2"/>
    </font>
    <font>
      <sz val="10"/>
      <color indexed="17"/>
      <name val="Arial"/>
      <family val="2"/>
    </font>
    <font>
      <sz val="10"/>
      <color indexed="8"/>
      <name val="Arial"/>
      <family val="2"/>
    </font>
    <font>
      <sz val="10"/>
      <name val="Calibri"/>
      <family val="2"/>
      <scheme val="minor"/>
    </font>
    <font>
      <sz val="10"/>
      <color theme="0" tint="-0.34998626667073579"/>
      <name val="Arial"/>
      <family val="2"/>
    </font>
    <font>
      <b/>
      <sz val="10"/>
      <color indexed="8"/>
      <name val="Arial"/>
      <family val="2"/>
    </font>
    <font>
      <sz val="10"/>
      <color indexed="8"/>
      <name val="Arial"/>
      <family val="2"/>
    </font>
    <font>
      <sz val="10"/>
      <color indexed="12"/>
      <name val="Arial"/>
      <family val="2"/>
    </font>
    <font>
      <sz val="12"/>
      <color rgb="FF000000"/>
      <name val="Times New Roman"/>
      <family val="1"/>
    </font>
    <font>
      <sz val="8"/>
      <name val="Times New Roman"/>
      <family val="1"/>
    </font>
    <font>
      <sz val="10"/>
      <color indexed="17"/>
      <name val="Arial"/>
      <family val="2"/>
    </font>
  </fonts>
  <fills count="1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theme="4" tint="0.79998168889431442"/>
        <bgColor indexed="64"/>
      </patternFill>
    </fill>
    <fill>
      <patternFill patternType="solid">
        <fgColor theme="4"/>
        <bgColor indexed="64"/>
      </patternFill>
    </fill>
    <fill>
      <patternFill patternType="solid">
        <fgColor theme="3"/>
        <bgColor indexed="64"/>
      </patternFill>
    </fill>
    <fill>
      <patternFill patternType="solid">
        <fgColor rgb="FFFFFF99"/>
        <bgColor indexed="64"/>
      </patternFill>
    </fill>
    <fill>
      <patternFill patternType="solid">
        <fgColor rgb="FFFF6600"/>
        <bgColor indexed="64"/>
      </patternFill>
    </fill>
    <fill>
      <patternFill patternType="solid">
        <fgColor theme="0"/>
        <bgColor indexed="64"/>
      </patternFill>
    </fill>
    <fill>
      <patternFill patternType="solid">
        <fgColor indexed="46"/>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9" fontId="8" fillId="0" borderId="0" applyFont="0" applyFill="0" applyBorder="0" applyAlignment="0" applyProtection="0"/>
    <xf numFmtId="0" fontId="12" fillId="0" borderId="0"/>
    <xf numFmtId="0" fontId="12" fillId="0" borderId="0"/>
    <xf numFmtId="0" fontId="12" fillId="0" borderId="0"/>
    <xf numFmtId="0" fontId="13" fillId="0" borderId="0"/>
    <xf numFmtId="0" fontId="12" fillId="0" borderId="0"/>
  </cellStyleXfs>
  <cellXfs count="244">
    <xf numFmtId="0" fontId="0" fillId="0" borderId="0" xfId="0"/>
    <xf numFmtId="0" fontId="3" fillId="2" borderId="1" xfId="0" applyFont="1" applyFill="1" applyBorder="1" applyAlignment="1">
      <alignment horizontal="left"/>
    </xf>
    <xf numFmtId="0" fontId="0" fillId="2" borderId="2" xfId="0" applyFill="1" applyBorder="1" applyAlignment="1">
      <alignment horizontal="left"/>
    </xf>
    <xf numFmtId="0" fontId="2" fillId="2" borderId="2" xfId="0" applyFont="1" applyFill="1" applyBorder="1" applyAlignment="1">
      <alignment horizontal="left"/>
    </xf>
    <xf numFmtId="0" fontId="4" fillId="2" borderId="2" xfId="0" applyFont="1" applyFill="1" applyBorder="1" applyAlignment="1"/>
    <xf numFmtId="0" fontId="2" fillId="2" borderId="2" xfId="0" applyFont="1" applyFill="1" applyBorder="1" applyAlignment="1"/>
    <xf numFmtId="0" fontId="2" fillId="2" borderId="3" xfId="0" applyFont="1" applyFill="1" applyBorder="1" applyAlignment="1"/>
    <xf numFmtId="0" fontId="3" fillId="2" borderId="4" xfId="0" applyFont="1" applyFill="1" applyBorder="1" applyAlignment="1">
      <alignment horizontal="left"/>
    </xf>
    <xf numFmtId="0" fontId="0" fillId="2" borderId="0" xfId="0" applyFill="1" applyBorder="1" applyAlignment="1">
      <alignment horizontal="left"/>
    </xf>
    <xf numFmtId="0" fontId="2" fillId="2" borderId="0" xfId="0" applyFont="1" applyFill="1" applyBorder="1" applyAlignment="1">
      <alignment horizontal="left"/>
    </xf>
    <xf numFmtId="0" fontId="4" fillId="2" borderId="0" xfId="0" applyFont="1" applyFill="1" applyBorder="1"/>
    <xf numFmtId="0" fontId="2" fillId="2" borderId="0" xfId="0" applyFont="1" applyFill="1" applyBorder="1"/>
    <xf numFmtId="0" fontId="2" fillId="2" borderId="5" xfId="0" applyFont="1" applyFill="1" applyBorder="1"/>
    <xf numFmtId="0" fontId="4" fillId="2" borderId="0" xfId="0" applyFont="1" applyFill="1" applyBorder="1" applyAlignment="1"/>
    <xf numFmtId="164" fontId="2" fillId="2" borderId="0" xfId="0" applyNumberFormat="1" applyFont="1" applyFill="1" applyBorder="1" applyAlignment="1">
      <alignment horizontal="left"/>
    </xf>
    <xf numFmtId="0" fontId="2" fillId="2" borderId="5" xfId="0" applyFont="1" applyFill="1" applyBorder="1" applyAlignment="1">
      <alignment horizontal="left"/>
    </xf>
    <xf numFmtId="0" fontId="2" fillId="2" borderId="0" xfId="0" applyFont="1" applyFill="1" applyAlignment="1">
      <alignment horizontal="left"/>
    </xf>
    <xf numFmtId="0" fontId="3" fillId="2" borderId="6" xfId="0" applyFont="1" applyFill="1" applyBorder="1" applyAlignment="1">
      <alignment horizontal="left"/>
    </xf>
    <xf numFmtId="0" fontId="0" fillId="2" borderId="7" xfId="0"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165" fontId="0" fillId="0" borderId="0" xfId="0" applyNumberFormat="1" applyAlignment="1">
      <alignment horizontal="left"/>
    </xf>
    <xf numFmtId="165" fontId="0" fillId="0" borderId="0" xfId="0" applyNumberFormat="1" applyAlignment="1">
      <alignment horizontal="center"/>
    </xf>
    <xf numFmtId="165" fontId="5" fillId="0" borderId="9" xfId="0" applyNumberFormat="1" applyFont="1" applyBorder="1" applyAlignment="1">
      <alignment horizontal="center"/>
    </xf>
    <xf numFmtId="165" fontId="6" fillId="0" borderId="9" xfId="0" applyNumberFormat="1" applyFont="1" applyBorder="1" applyAlignment="1">
      <alignment horizontal="center"/>
    </xf>
    <xf numFmtId="165" fontId="0" fillId="0" borderId="9" xfId="0" applyNumberFormat="1" applyBorder="1" applyAlignment="1">
      <alignment horizontal="center"/>
    </xf>
    <xf numFmtId="165" fontId="0" fillId="0" borderId="0" xfId="0" applyNumberFormat="1" applyAlignment="1">
      <alignment horizontal="left" indent="1"/>
    </xf>
    <xf numFmtId="0" fontId="0" fillId="2" borderId="0" xfId="0" applyFill="1" applyAlignment="1">
      <alignment horizontal="left"/>
    </xf>
    <xf numFmtId="164" fontId="2" fillId="2" borderId="0" xfId="0" applyNumberFormat="1" applyFont="1" applyFill="1" applyAlignment="1">
      <alignment horizontal="left"/>
    </xf>
    <xf numFmtId="0" fontId="4" fillId="2" borderId="0" xfId="0" applyFont="1" applyFill="1"/>
    <xf numFmtId="166" fontId="2" fillId="2" borderId="0" xfId="0" applyNumberFormat="1" applyFont="1" applyFill="1" applyAlignment="1">
      <alignment horizontal="left"/>
    </xf>
    <xf numFmtId="0" fontId="2" fillId="2" borderId="0" xfId="0" applyFont="1" applyFill="1"/>
    <xf numFmtId="0" fontId="2" fillId="2" borderId="3" xfId="0" applyFont="1" applyFill="1" applyBorder="1"/>
    <xf numFmtId="0" fontId="2" fillId="2" borderId="2" xfId="0" applyFont="1" applyFill="1" applyBorder="1"/>
    <xf numFmtId="0" fontId="4" fillId="2" borderId="2" xfId="0" applyFont="1" applyFill="1" applyBorder="1"/>
    <xf numFmtId="165" fontId="0" fillId="0" borderId="10" xfId="0" applyNumberFormat="1" applyBorder="1" applyAlignment="1">
      <alignment horizontal="center"/>
    </xf>
    <xf numFmtId="165" fontId="0" fillId="0" borderId="0" xfId="0" applyNumberFormat="1" applyBorder="1" applyAlignment="1">
      <alignment horizontal="center"/>
    </xf>
    <xf numFmtId="165" fontId="0" fillId="0" borderId="0" xfId="0" applyNumberFormat="1" applyFill="1" applyBorder="1" applyAlignment="1">
      <alignment horizontal="center"/>
    </xf>
    <xf numFmtId="0" fontId="0" fillId="0" borderId="0" xfId="0" applyFill="1" applyBorder="1"/>
    <xf numFmtId="167" fontId="5" fillId="0" borderId="0" xfId="0" applyNumberFormat="1" applyFont="1" applyFill="1" applyBorder="1"/>
    <xf numFmtId="165" fontId="5" fillId="0" borderId="0" xfId="0" applyNumberFormat="1" applyFont="1" applyFill="1" applyBorder="1" applyAlignment="1">
      <alignment horizontal="center"/>
    </xf>
    <xf numFmtId="10" fontId="5" fillId="0" borderId="0" xfId="0" applyNumberFormat="1" applyFont="1" applyFill="1" applyBorder="1"/>
    <xf numFmtId="165" fontId="0" fillId="3" borderId="0" xfId="0" applyNumberFormat="1" applyFill="1" applyAlignment="1">
      <alignment horizontal="left"/>
    </xf>
    <xf numFmtId="165" fontId="0" fillId="3" borderId="0" xfId="0" applyNumberFormat="1" applyFill="1" applyAlignment="1">
      <alignment horizontal="center"/>
    </xf>
    <xf numFmtId="0" fontId="0" fillId="3" borderId="0" xfId="0" applyFill="1" applyBorder="1" applyAlignment="1"/>
    <xf numFmtId="165" fontId="0" fillId="3" borderId="0" xfId="0" applyNumberFormat="1" applyFill="1" applyBorder="1" applyAlignment="1">
      <alignment horizontal="center"/>
    </xf>
    <xf numFmtId="165" fontId="0" fillId="2" borderId="0" xfId="0" applyNumberFormat="1" applyFill="1" applyAlignment="1">
      <alignment horizontal="left"/>
    </xf>
    <xf numFmtId="165" fontId="0" fillId="2" borderId="0" xfId="0" applyNumberFormat="1" applyFill="1" applyAlignment="1">
      <alignment horizontal="center"/>
    </xf>
    <xf numFmtId="165" fontId="0" fillId="4" borderId="0" xfId="0" applyNumberFormat="1" applyFill="1" applyAlignment="1">
      <alignment horizontal="left"/>
    </xf>
    <xf numFmtId="165" fontId="0" fillId="4" borderId="0" xfId="0" applyNumberFormat="1" applyFill="1" applyAlignment="1">
      <alignment horizontal="center"/>
    </xf>
    <xf numFmtId="165" fontId="0" fillId="0" borderId="0" xfId="0" applyNumberFormat="1" applyFill="1" applyAlignment="1">
      <alignment horizontal="left"/>
    </xf>
    <xf numFmtId="165" fontId="0" fillId="0" borderId="0" xfId="0" applyNumberFormat="1" applyFill="1" applyAlignment="1">
      <alignment horizontal="center"/>
    </xf>
    <xf numFmtId="165" fontId="12" fillId="5" borderId="0" xfId="2" applyNumberFormat="1" applyFill="1" applyAlignment="1">
      <alignment horizontal="left"/>
    </xf>
    <xf numFmtId="165" fontId="12" fillId="5" borderId="0" xfId="2" applyNumberFormat="1" applyFill="1" applyAlignment="1">
      <alignment horizontal="center"/>
    </xf>
    <xf numFmtId="165" fontId="5" fillId="0" borderId="9" xfId="2" applyNumberFormat="1" applyFont="1" applyBorder="1" applyAlignment="1">
      <alignment horizontal="center"/>
    </xf>
    <xf numFmtId="165" fontId="12" fillId="5" borderId="0" xfId="2" applyNumberFormat="1" applyFill="1" applyAlignment="1">
      <alignment horizontal="left" indent="1"/>
    </xf>
    <xf numFmtId="165" fontId="6" fillId="0" borderId="9" xfId="2" applyNumberFormat="1" applyFont="1" applyBorder="1" applyAlignment="1">
      <alignment horizontal="center"/>
    </xf>
    <xf numFmtId="165" fontId="12" fillId="0" borderId="9" xfId="2" applyNumberFormat="1" applyBorder="1" applyAlignment="1">
      <alignment horizontal="center"/>
    </xf>
    <xf numFmtId="165" fontId="12" fillId="6" borderId="0" xfId="2" applyNumberFormat="1" applyFill="1" applyAlignment="1">
      <alignment horizontal="left"/>
    </xf>
    <xf numFmtId="165" fontId="12" fillId="6" borderId="0" xfId="2" applyNumberFormat="1" applyFill="1" applyAlignment="1">
      <alignment horizontal="center"/>
    </xf>
    <xf numFmtId="165" fontId="12" fillId="7" borderId="0" xfId="2" applyNumberFormat="1" applyFill="1" applyAlignment="1">
      <alignment horizontal="left"/>
    </xf>
    <xf numFmtId="165" fontId="12" fillId="7" borderId="0" xfId="2" applyNumberFormat="1" applyFill="1" applyAlignment="1">
      <alignment horizontal="center"/>
    </xf>
    <xf numFmtId="165" fontId="13" fillId="0" borderId="0" xfId="3" applyNumberFormat="1" applyFont="1" applyAlignment="1">
      <alignment horizontal="left"/>
    </xf>
    <xf numFmtId="165" fontId="13" fillId="0" borderId="0" xfId="3" applyNumberFormat="1" applyFont="1" applyAlignment="1">
      <alignment horizontal="center"/>
    </xf>
    <xf numFmtId="165" fontId="14" fillId="0" borderId="0" xfId="3" applyNumberFormat="1" applyFont="1" applyAlignment="1">
      <alignment horizontal="center"/>
    </xf>
    <xf numFmtId="0" fontId="12" fillId="0" borderId="0" xfId="3" applyAlignment="1">
      <alignment horizontal="center"/>
    </xf>
    <xf numFmtId="165" fontId="15" fillId="0" borderId="0" xfId="3" applyNumberFormat="1" applyFont="1" applyAlignment="1">
      <alignment horizontal="center"/>
    </xf>
    <xf numFmtId="165" fontId="14" fillId="3" borderId="13" xfId="4" applyNumberFormat="1" applyFont="1" applyFill="1" applyBorder="1" applyAlignment="1">
      <alignment horizontal="left"/>
    </xf>
    <xf numFmtId="165" fontId="14" fillId="3" borderId="14" xfId="4" applyNumberFormat="1" applyFont="1" applyFill="1" applyBorder="1" applyAlignment="1">
      <alignment horizontal="left"/>
    </xf>
    <xf numFmtId="165" fontId="14" fillId="3" borderId="14" xfId="4" applyNumberFormat="1" applyFont="1" applyFill="1" applyBorder="1" applyAlignment="1">
      <alignment horizontal="center"/>
    </xf>
    <xf numFmtId="165" fontId="14" fillId="3" borderId="15" xfId="4" applyNumberFormat="1" applyFont="1" applyFill="1" applyBorder="1" applyAlignment="1">
      <alignment horizontal="center"/>
    </xf>
    <xf numFmtId="165" fontId="14" fillId="8" borderId="16" xfId="4" applyNumberFormat="1" applyFont="1" applyFill="1" applyBorder="1" applyAlignment="1">
      <alignment horizontal="left"/>
    </xf>
    <xf numFmtId="165" fontId="14" fillId="8" borderId="10" xfId="4" applyNumberFormat="1" applyFont="1" applyFill="1" applyBorder="1" applyAlignment="1">
      <alignment horizontal="right"/>
    </xf>
    <xf numFmtId="165" fontId="16" fillId="8" borderId="11" xfId="4" applyNumberFormat="1" applyFont="1" applyFill="1" applyBorder="1" applyAlignment="1">
      <alignment horizontal="right"/>
    </xf>
    <xf numFmtId="165" fontId="13" fillId="0" borderId="0" xfId="4" applyNumberFormat="1" applyFont="1" applyAlignment="1">
      <alignment horizontal="center"/>
    </xf>
    <xf numFmtId="165" fontId="14" fillId="3" borderId="13" xfId="4" applyNumberFormat="1" applyFont="1" applyFill="1" applyBorder="1" applyAlignment="1">
      <alignment horizontal="center"/>
    </xf>
    <xf numFmtId="165" fontId="17" fillId="3" borderId="14" xfId="4" applyNumberFormat="1" applyFont="1" applyFill="1" applyBorder="1" applyAlignment="1">
      <alignment horizontal="center"/>
    </xf>
    <xf numFmtId="168" fontId="14" fillId="9" borderId="13" xfId="4" applyNumberFormat="1" applyFont="1" applyFill="1" applyBorder="1" applyAlignment="1">
      <alignment horizontal="center"/>
    </xf>
    <xf numFmtId="168" fontId="14" fillId="9" borderId="14" xfId="4" applyNumberFormat="1" applyFont="1" applyFill="1" applyBorder="1" applyAlignment="1">
      <alignment horizontal="center"/>
    </xf>
    <xf numFmtId="165" fontId="18" fillId="0" borderId="0" xfId="4" applyNumberFormat="1" applyFont="1" applyAlignment="1">
      <alignment horizontal="center"/>
    </xf>
    <xf numFmtId="168" fontId="13" fillId="8" borderId="17" xfId="4" applyNumberFormat="1" applyFont="1" applyFill="1" applyBorder="1" applyAlignment="1">
      <alignment horizontal="center"/>
    </xf>
    <xf numFmtId="168" fontId="19" fillId="8" borderId="0" xfId="4" applyNumberFormat="1" applyFont="1" applyFill="1" applyAlignment="1">
      <alignment horizontal="center"/>
    </xf>
    <xf numFmtId="168" fontId="13" fillId="8" borderId="0" xfId="4" applyNumberFormat="1" applyFont="1" applyFill="1" applyAlignment="1">
      <alignment horizontal="center"/>
    </xf>
    <xf numFmtId="168" fontId="13" fillId="8" borderId="12" xfId="4" applyNumberFormat="1" applyFont="1" applyFill="1" applyBorder="1" applyAlignment="1">
      <alignment horizontal="center"/>
    </xf>
    <xf numFmtId="167" fontId="13" fillId="0" borderId="17" xfId="4" applyNumberFormat="1" applyFont="1" applyBorder="1" applyAlignment="1">
      <alignment horizontal="center"/>
    </xf>
    <xf numFmtId="169" fontId="13" fillId="0" borderId="17" xfId="4" applyNumberFormat="1" applyFont="1" applyBorder="1" applyAlignment="1">
      <alignment horizontal="center"/>
    </xf>
    <xf numFmtId="170" fontId="13" fillId="0" borderId="17" xfId="4" applyNumberFormat="1" applyFont="1" applyBorder="1" applyAlignment="1">
      <alignment horizontal="center"/>
    </xf>
    <xf numFmtId="165" fontId="20" fillId="0" borderId="0" xfId="0" applyNumberFormat="1" applyFont="1" applyAlignment="1">
      <alignment horizontal="center"/>
    </xf>
    <xf numFmtId="165" fontId="12" fillId="0" borderId="0" xfId="0" applyNumberFormat="1" applyFont="1" applyAlignment="1">
      <alignment horizontal="center"/>
    </xf>
    <xf numFmtId="1" fontId="0" fillId="3" borderId="0" xfId="0" applyNumberFormat="1" applyFill="1" applyAlignment="1">
      <alignment horizontal="center"/>
    </xf>
    <xf numFmtId="165" fontId="21" fillId="0" borderId="0" xfId="0" applyNumberFormat="1" applyFont="1" applyAlignment="1">
      <alignment horizontal="center"/>
    </xf>
    <xf numFmtId="0" fontId="0" fillId="0" borderId="0" xfId="0" applyFill="1" applyBorder="1" applyAlignment="1">
      <alignment horizontal="left"/>
    </xf>
    <xf numFmtId="167" fontId="12" fillId="0" borderId="0" xfId="0" applyNumberFormat="1" applyFont="1" applyAlignment="1">
      <alignment horizontal="center"/>
    </xf>
    <xf numFmtId="165" fontId="12" fillId="0" borderId="0" xfId="0" applyNumberFormat="1" applyFont="1" applyAlignment="1">
      <alignment horizontal="left"/>
    </xf>
    <xf numFmtId="167" fontId="22" fillId="0" borderId="0" xfId="0" applyNumberFormat="1" applyFont="1" applyAlignment="1">
      <alignment horizontal="center"/>
    </xf>
    <xf numFmtId="167" fontId="21" fillId="0" borderId="0" xfId="0" applyNumberFormat="1" applyFont="1" applyAlignment="1">
      <alignment horizontal="center"/>
    </xf>
    <xf numFmtId="165" fontId="12" fillId="4" borderId="0" xfId="0" applyNumberFormat="1" applyFont="1" applyFill="1" applyAlignment="1">
      <alignment horizontal="left"/>
    </xf>
    <xf numFmtId="165" fontId="3" fillId="4" borderId="0" xfId="0" applyNumberFormat="1" applyFont="1" applyFill="1" applyAlignment="1">
      <alignment horizontal="center"/>
    </xf>
    <xf numFmtId="165" fontId="12" fillId="2" borderId="0" xfId="0" applyNumberFormat="1" applyFont="1" applyFill="1" applyAlignment="1">
      <alignment horizontal="left"/>
    </xf>
    <xf numFmtId="0" fontId="0" fillId="4" borderId="0" xfId="0" applyFill="1" applyBorder="1" applyAlignment="1">
      <alignment horizontal="left"/>
    </xf>
    <xf numFmtId="167" fontId="12" fillId="4" borderId="0" xfId="0" applyNumberFormat="1" applyFont="1" applyFill="1" applyAlignment="1">
      <alignment horizontal="center"/>
    </xf>
    <xf numFmtId="171" fontId="21" fillId="0" borderId="0" xfId="0" applyNumberFormat="1" applyFont="1" applyAlignment="1">
      <alignment horizontal="center"/>
    </xf>
    <xf numFmtId="1" fontId="21" fillId="0" borderId="0" xfId="0" applyNumberFormat="1" applyFont="1" applyAlignment="1">
      <alignment horizontal="center"/>
    </xf>
    <xf numFmtId="171" fontId="12" fillId="0" borderId="0" xfId="0" applyNumberFormat="1" applyFont="1" applyAlignment="1">
      <alignment horizontal="center"/>
    </xf>
    <xf numFmtId="1" fontId="12" fillId="0" borderId="0" xfId="0" applyNumberFormat="1" applyFont="1" applyAlignment="1">
      <alignment horizontal="center"/>
    </xf>
    <xf numFmtId="172" fontId="0" fillId="0" borderId="0" xfId="0" applyNumberFormat="1" applyAlignment="1">
      <alignment horizontal="center"/>
    </xf>
    <xf numFmtId="172" fontId="0" fillId="4" borderId="0" xfId="0" applyNumberFormat="1" applyFill="1" applyAlignment="1">
      <alignment horizontal="center"/>
    </xf>
    <xf numFmtId="165" fontId="10" fillId="0" borderId="0" xfId="0" applyNumberFormat="1" applyFont="1" applyAlignment="1">
      <alignment horizontal="left"/>
    </xf>
    <xf numFmtId="168" fontId="0" fillId="0" borderId="0" xfId="0" applyNumberFormat="1" applyAlignment="1">
      <alignment horizontal="center"/>
    </xf>
    <xf numFmtId="165" fontId="12" fillId="0" borderId="0" xfId="0" applyNumberFormat="1" applyFont="1" applyFill="1" applyAlignment="1">
      <alignment horizontal="left"/>
    </xf>
    <xf numFmtId="0" fontId="13" fillId="0" borderId="0" xfId="5" applyAlignment="1">
      <alignment horizontal="left"/>
    </xf>
    <xf numFmtId="165" fontId="20" fillId="0" borderId="0" xfId="0" applyNumberFormat="1" applyFont="1" applyAlignment="1">
      <alignment horizontal="left"/>
    </xf>
    <xf numFmtId="173" fontId="0" fillId="0" borderId="0" xfId="0" applyNumberFormat="1" applyAlignment="1">
      <alignment horizontal="center"/>
    </xf>
    <xf numFmtId="0" fontId="0" fillId="0" borderId="0" xfId="0" applyFill="1" applyBorder="1" applyAlignment="1">
      <alignment horizontal="right"/>
    </xf>
    <xf numFmtId="1" fontId="21" fillId="4" borderId="0" xfId="0" applyNumberFormat="1" applyFont="1" applyFill="1" applyAlignment="1">
      <alignment horizontal="center"/>
    </xf>
    <xf numFmtId="171" fontId="12" fillId="4" borderId="0" xfId="0" applyNumberFormat="1" applyFont="1" applyFill="1" applyAlignment="1">
      <alignment horizontal="center"/>
    </xf>
    <xf numFmtId="1" fontId="21" fillId="0" borderId="0" xfId="0" applyNumberFormat="1" applyFont="1" applyFill="1" applyAlignment="1">
      <alignment horizontal="center"/>
    </xf>
    <xf numFmtId="171" fontId="12" fillId="0" borderId="0" xfId="0" applyNumberFormat="1" applyFont="1" applyFill="1" applyAlignment="1">
      <alignment horizontal="center"/>
    </xf>
    <xf numFmtId="172" fontId="0" fillId="0" borderId="0" xfId="0" applyNumberFormat="1" applyFill="1" applyAlignment="1">
      <alignment horizontal="center"/>
    </xf>
    <xf numFmtId="0" fontId="12" fillId="0" borderId="0" xfId="0" applyFont="1" applyFill="1" applyBorder="1" applyAlignment="1">
      <alignment horizontal="left"/>
    </xf>
    <xf numFmtId="0" fontId="12" fillId="0" borderId="0" xfId="0" applyFont="1" applyFill="1" applyBorder="1"/>
    <xf numFmtId="0" fontId="0" fillId="0" borderId="0" xfId="0" applyFont="1" applyFill="1" applyBorder="1"/>
    <xf numFmtId="165" fontId="10" fillId="0" borderId="0" xfId="0" applyNumberFormat="1" applyFont="1" applyFill="1" applyAlignment="1">
      <alignment horizontal="left"/>
    </xf>
    <xf numFmtId="165" fontId="12" fillId="0" borderId="0" xfId="0" applyNumberFormat="1" applyFont="1" applyFill="1" applyAlignment="1">
      <alignment horizontal="center"/>
    </xf>
    <xf numFmtId="165" fontId="23" fillId="0" borderId="0" xfId="0" applyNumberFormat="1" applyFont="1" applyAlignment="1">
      <alignment horizontal="left"/>
    </xf>
    <xf numFmtId="165" fontId="23" fillId="0" borderId="0" xfId="0" applyNumberFormat="1" applyFont="1" applyAlignment="1">
      <alignment horizontal="center"/>
    </xf>
    <xf numFmtId="1" fontId="22" fillId="0" borderId="0" xfId="0" applyNumberFormat="1" applyFont="1" applyAlignment="1">
      <alignment horizontal="center"/>
    </xf>
    <xf numFmtId="1" fontId="21" fillId="0" borderId="0" xfId="1" applyNumberFormat="1" applyFont="1" applyAlignment="1">
      <alignment horizontal="center"/>
    </xf>
    <xf numFmtId="165" fontId="12" fillId="2" borderId="0" xfId="0" applyNumberFormat="1" applyFont="1" applyFill="1" applyAlignment="1">
      <alignment horizontal="center"/>
    </xf>
    <xf numFmtId="165" fontId="12" fillId="4" borderId="0" xfId="0" applyNumberFormat="1" applyFont="1" applyFill="1" applyAlignment="1">
      <alignment horizontal="center"/>
    </xf>
    <xf numFmtId="165" fontId="12" fillId="0" borderId="0" xfId="0" applyNumberFormat="1" applyFont="1" applyFill="1" applyAlignment="1">
      <alignment horizontal="right"/>
    </xf>
    <xf numFmtId="172" fontId="12" fillId="0" borderId="0" xfId="0" applyNumberFormat="1" applyFont="1" applyFill="1" applyAlignment="1">
      <alignment horizontal="center"/>
    </xf>
    <xf numFmtId="1" fontId="12" fillId="3" borderId="0" xfId="0" applyNumberFormat="1" applyFont="1" applyFill="1" applyAlignment="1">
      <alignment horizontal="center"/>
    </xf>
    <xf numFmtId="2" fontId="22" fillId="0" borderId="0" xfId="0" applyNumberFormat="1" applyFont="1" applyAlignment="1">
      <alignment horizontal="center"/>
    </xf>
    <xf numFmtId="174" fontId="22" fillId="0" borderId="0" xfId="0" applyNumberFormat="1" applyFont="1" applyAlignment="1">
      <alignment horizontal="center"/>
    </xf>
    <xf numFmtId="171" fontId="22" fillId="0" borderId="0" xfId="0" applyNumberFormat="1" applyFont="1" applyAlignment="1">
      <alignment horizontal="center"/>
    </xf>
    <xf numFmtId="0" fontId="12" fillId="0" borderId="10" xfId="0" applyFont="1" applyFill="1" applyBorder="1" applyAlignment="1">
      <alignment horizontal="left"/>
    </xf>
    <xf numFmtId="165" fontId="0" fillId="0" borderId="10" xfId="0" applyNumberFormat="1" applyBorder="1" applyAlignment="1">
      <alignment horizontal="left"/>
    </xf>
    <xf numFmtId="1" fontId="21" fillId="0" borderId="10" xfId="0" applyNumberFormat="1" applyFont="1" applyBorder="1" applyAlignment="1">
      <alignment horizontal="center"/>
    </xf>
    <xf numFmtId="171" fontId="12" fillId="0" borderId="10" xfId="0" applyNumberFormat="1" applyFont="1" applyBorder="1" applyAlignment="1">
      <alignment horizontal="center"/>
    </xf>
    <xf numFmtId="172" fontId="0" fillId="0" borderId="10" xfId="0" applyNumberFormat="1" applyBorder="1" applyAlignment="1">
      <alignment horizontal="center"/>
    </xf>
    <xf numFmtId="165" fontId="20" fillId="4" borderId="0" xfId="0" applyNumberFormat="1" applyFont="1" applyFill="1" applyAlignment="1">
      <alignment horizontal="center"/>
    </xf>
    <xf numFmtId="165" fontId="12" fillId="0" borderId="10" xfId="0" applyNumberFormat="1" applyFont="1" applyBorder="1" applyAlignment="1">
      <alignment horizontal="left"/>
    </xf>
    <xf numFmtId="165" fontId="12" fillId="0" borderId="10" xfId="0" applyNumberFormat="1" applyFont="1" applyBorder="1" applyAlignment="1">
      <alignment horizontal="center"/>
    </xf>
    <xf numFmtId="165" fontId="20" fillId="0" borderId="10" xfId="0" applyNumberFormat="1" applyFont="1" applyBorder="1" applyAlignment="1">
      <alignment horizontal="center"/>
    </xf>
    <xf numFmtId="165" fontId="10" fillId="0" borderId="0" xfId="0" applyNumberFormat="1" applyFont="1" applyFill="1" applyAlignment="1">
      <alignment horizontal="center"/>
    </xf>
    <xf numFmtId="167" fontId="12" fillId="0" borderId="10" xfId="0" applyNumberFormat="1" applyFont="1" applyBorder="1" applyAlignment="1">
      <alignment horizontal="center"/>
    </xf>
    <xf numFmtId="165" fontId="12" fillId="0" borderId="0" xfId="0" applyNumberFormat="1" applyFont="1" applyBorder="1" applyAlignment="1">
      <alignment horizontal="left"/>
    </xf>
    <xf numFmtId="172" fontId="0" fillId="0" borderId="0" xfId="0" applyNumberFormat="1" applyBorder="1" applyAlignment="1">
      <alignment horizontal="center"/>
    </xf>
    <xf numFmtId="169" fontId="5" fillId="0" borderId="0" xfId="0" applyNumberFormat="1" applyFont="1" applyFill="1" applyBorder="1"/>
    <xf numFmtId="0" fontId="10" fillId="0" borderId="0" xfId="0" applyFont="1" applyFill="1" applyBorder="1"/>
    <xf numFmtId="165" fontId="24" fillId="0" borderId="0" xfId="0" applyNumberFormat="1" applyFont="1" applyFill="1" applyAlignment="1">
      <alignment horizontal="center"/>
    </xf>
    <xf numFmtId="165" fontId="24" fillId="0" borderId="0" xfId="0" applyNumberFormat="1" applyFont="1" applyFill="1" applyAlignment="1">
      <alignment horizontal="right"/>
    </xf>
    <xf numFmtId="165" fontId="12" fillId="0" borderId="0" xfId="0" applyNumberFormat="1" applyFont="1" applyBorder="1" applyAlignment="1">
      <alignment horizontal="center"/>
    </xf>
    <xf numFmtId="165" fontId="20" fillId="0" borderId="0" xfId="0" applyNumberFormat="1" applyFont="1" applyBorder="1" applyAlignment="1">
      <alignment horizontal="center"/>
    </xf>
    <xf numFmtId="167" fontId="8" fillId="0" borderId="0" xfId="0" applyNumberFormat="1" applyFont="1" applyAlignment="1">
      <alignment horizontal="center"/>
    </xf>
    <xf numFmtId="2" fontId="8" fillId="0" borderId="0" xfId="0" applyNumberFormat="1" applyFont="1" applyAlignment="1">
      <alignment horizontal="center"/>
    </xf>
    <xf numFmtId="165" fontId="5" fillId="10" borderId="0" xfId="0" applyNumberFormat="1" applyFont="1" applyFill="1" applyBorder="1" applyAlignment="1">
      <alignment horizontal="center"/>
    </xf>
    <xf numFmtId="165" fontId="8" fillId="0" borderId="0" xfId="0" applyNumberFormat="1" applyFont="1" applyAlignment="1">
      <alignment horizontal="left"/>
    </xf>
    <xf numFmtId="0" fontId="8" fillId="0" borderId="0" xfId="0" applyFont="1" applyFill="1" applyBorder="1" applyAlignment="1">
      <alignment horizontal="left"/>
    </xf>
    <xf numFmtId="165" fontId="20" fillId="0" borderId="17" xfId="0" applyNumberFormat="1" applyFont="1" applyBorder="1" applyAlignment="1">
      <alignment horizontal="left"/>
    </xf>
    <xf numFmtId="165" fontId="0" fillId="0" borderId="0" xfId="0" applyNumberFormat="1" applyBorder="1" applyAlignment="1">
      <alignment horizontal="left"/>
    </xf>
    <xf numFmtId="165" fontId="0" fillId="0" borderId="12" xfId="0" applyNumberFormat="1" applyBorder="1" applyAlignment="1">
      <alignment horizontal="center"/>
    </xf>
    <xf numFmtId="165" fontId="0" fillId="0" borderId="17" xfId="0" applyNumberFormat="1" applyBorder="1" applyAlignment="1">
      <alignment horizontal="left"/>
    </xf>
    <xf numFmtId="165" fontId="3" fillId="0" borderId="17" xfId="0" applyNumberFormat="1" applyFont="1" applyBorder="1" applyAlignment="1">
      <alignment horizontal="left"/>
    </xf>
    <xf numFmtId="0" fontId="10" fillId="0" borderId="12" xfId="0" applyFont="1" applyFill="1" applyBorder="1"/>
    <xf numFmtId="165" fontId="3" fillId="0" borderId="18" xfId="0" applyNumberFormat="1" applyFont="1" applyBorder="1" applyAlignment="1">
      <alignment horizontal="left"/>
    </xf>
    <xf numFmtId="165" fontId="0" fillId="0" borderId="19" xfId="0" applyNumberFormat="1" applyBorder="1" applyAlignment="1">
      <alignment horizontal="left"/>
    </xf>
    <xf numFmtId="165" fontId="8" fillId="0" borderId="19" xfId="0" applyNumberFormat="1" applyFont="1" applyBorder="1" applyAlignment="1">
      <alignment horizontal="left"/>
    </xf>
    <xf numFmtId="165" fontId="0" fillId="0" borderId="19" xfId="0" applyNumberFormat="1" applyBorder="1" applyAlignment="1">
      <alignment horizontal="center"/>
    </xf>
    <xf numFmtId="165" fontId="0" fillId="0" borderId="20" xfId="0" applyNumberFormat="1" applyBorder="1" applyAlignment="1">
      <alignment horizontal="center"/>
    </xf>
    <xf numFmtId="165" fontId="25" fillId="11" borderId="16" xfId="0" applyNumberFormat="1" applyFont="1" applyFill="1" applyBorder="1" applyAlignment="1">
      <alignment horizontal="left"/>
    </xf>
    <xf numFmtId="165" fontId="26" fillId="11" borderId="10" xfId="0" applyNumberFormat="1" applyFont="1" applyFill="1" applyBorder="1" applyAlignment="1">
      <alignment horizontal="left"/>
    </xf>
    <xf numFmtId="165" fontId="26" fillId="11" borderId="10" xfId="0" applyNumberFormat="1" applyFont="1" applyFill="1" applyBorder="1" applyAlignment="1">
      <alignment horizontal="center"/>
    </xf>
    <xf numFmtId="165" fontId="26" fillId="11" borderId="11" xfId="0" applyNumberFormat="1" applyFont="1" applyFill="1" applyBorder="1" applyAlignment="1">
      <alignment horizontal="center"/>
    </xf>
    <xf numFmtId="169" fontId="21" fillId="0" borderId="0" xfId="0" applyNumberFormat="1" applyFont="1" applyFill="1" applyBorder="1"/>
    <xf numFmtId="165" fontId="3" fillId="11" borderId="16" xfId="0" applyNumberFormat="1" applyFont="1" applyFill="1" applyBorder="1" applyAlignment="1">
      <alignment horizontal="left"/>
    </xf>
    <xf numFmtId="165" fontId="0" fillId="11" borderId="10" xfId="0" applyNumberFormat="1" applyFill="1" applyBorder="1" applyAlignment="1">
      <alignment horizontal="left"/>
    </xf>
    <xf numFmtId="165" fontId="0" fillId="11" borderId="10" xfId="0" applyNumberFormat="1" applyFill="1" applyBorder="1" applyAlignment="1">
      <alignment horizontal="center"/>
    </xf>
    <xf numFmtId="165" fontId="0" fillId="11" borderId="11" xfId="0" applyNumberFormat="1" applyFill="1" applyBorder="1" applyAlignment="1">
      <alignment horizontal="center"/>
    </xf>
    <xf numFmtId="165" fontId="0" fillId="2" borderId="0" xfId="0" applyNumberFormat="1" applyFill="1" applyBorder="1" applyAlignment="1">
      <alignment horizontal="center"/>
    </xf>
    <xf numFmtId="0" fontId="12" fillId="0" borderId="0" xfId="0" applyFont="1" applyFill="1" applyBorder="1" applyAlignment="1">
      <alignment horizontal="right"/>
    </xf>
    <xf numFmtId="165" fontId="0" fillId="3" borderId="0" xfId="0" applyNumberFormat="1" applyFill="1" applyBorder="1" applyAlignment="1">
      <alignment horizontal="left"/>
    </xf>
    <xf numFmtId="165" fontId="0" fillId="0" borderId="0" xfId="0" applyNumberFormat="1" applyBorder="1" applyAlignment="1">
      <alignment horizontal="right"/>
    </xf>
    <xf numFmtId="165" fontId="11" fillId="0" borderId="0" xfId="0" applyNumberFormat="1" applyFont="1" applyBorder="1" applyAlignment="1">
      <alignment horizontal="center"/>
    </xf>
    <xf numFmtId="165" fontId="12" fillId="3" borderId="0" xfId="0" applyNumberFormat="1" applyFont="1" applyFill="1" applyBorder="1" applyAlignment="1">
      <alignment horizontal="left"/>
    </xf>
    <xf numFmtId="165" fontId="5" fillId="0" borderId="0" xfId="0" applyNumberFormat="1" applyFont="1" applyBorder="1" applyAlignment="1">
      <alignment horizontal="center"/>
    </xf>
    <xf numFmtId="165" fontId="10" fillId="0" borderId="0" xfId="0" applyNumberFormat="1" applyFont="1" applyBorder="1" applyAlignment="1">
      <alignment horizontal="center"/>
    </xf>
    <xf numFmtId="167" fontId="5" fillId="0" borderId="0" xfId="0" applyNumberFormat="1" applyFont="1" applyBorder="1" applyAlignment="1">
      <alignment horizontal="center"/>
    </xf>
    <xf numFmtId="165" fontId="12" fillId="3" borderId="0" xfId="0" applyNumberFormat="1" applyFont="1" applyFill="1" applyBorder="1" applyAlignment="1">
      <alignment horizontal="center"/>
    </xf>
    <xf numFmtId="167" fontId="5" fillId="3" borderId="0" xfId="0" applyNumberFormat="1" applyFont="1" applyFill="1" applyBorder="1" applyAlignment="1">
      <alignment horizontal="center"/>
    </xf>
    <xf numFmtId="165" fontId="12" fillId="0" borderId="0" xfId="0" applyNumberFormat="1" applyFont="1" applyBorder="1" applyAlignment="1">
      <alignment horizontal="right"/>
    </xf>
    <xf numFmtId="167" fontId="5" fillId="0" borderId="0" xfId="0" applyNumberFormat="1" applyFont="1" applyBorder="1" applyAlignment="1">
      <alignment horizontal="left"/>
    </xf>
    <xf numFmtId="2" fontId="5" fillId="0" borderId="0" xfId="0" applyNumberFormat="1" applyFont="1" applyBorder="1" applyAlignment="1">
      <alignment horizontal="center"/>
    </xf>
    <xf numFmtId="9" fontId="5" fillId="0" borderId="0" xfId="1" applyFont="1" applyBorder="1" applyAlignment="1">
      <alignment horizontal="center"/>
    </xf>
    <xf numFmtId="167" fontId="12" fillId="0" borderId="0" xfId="0" applyNumberFormat="1" applyFont="1" applyBorder="1" applyAlignment="1">
      <alignment horizontal="center"/>
    </xf>
    <xf numFmtId="165" fontId="0" fillId="3" borderId="12" xfId="0" applyNumberFormat="1" applyFill="1" applyBorder="1" applyAlignment="1">
      <alignment horizontal="center"/>
    </xf>
    <xf numFmtId="167" fontId="12" fillId="0" borderId="0" xfId="0" applyNumberFormat="1" applyFont="1" applyBorder="1" applyAlignment="1">
      <alignment horizontal="right"/>
    </xf>
    <xf numFmtId="165" fontId="0" fillId="0" borderId="18" xfId="0" applyNumberFormat="1" applyBorder="1" applyAlignment="1">
      <alignment horizontal="left"/>
    </xf>
    <xf numFmtId="165" fontId="11" fillId="0" borderId="0" xfId="0" applyNumberFormat="1" applyFont="1" applyBorder="1" applyAlignment="1">
      <alignment horizontal="right"/>
    </xf>
    <xf numFmtId="165" fontId="5" fillId="0" borderId="0" xfId="0" applyNumberFormat="1" applyFont="1" applyBorder="1" applyAlignment="1">
      <alignment horizontal="right"/>
    </xf>
    <xf numFmtId="167" fontId="5" fillId="0" borderId="0" xfId="0" applyNumberFormat="1" applyFont="1" applyBorder="1" applyAlignment="1">
      <alignment horizontal="right"/>
    </xf>
    <xf numFmtId="165" fontId="20" fillId="0" borderId="0" xfId="0" applyNumberFormat="1" applyFont="1" applyBorder="1" applyAlignment="1">
      <alignment horizontal="left"/>
    </xf>
    <xf numFmtId="0" fontId="8" fillId="0" borderId="0" xfId="0" applyFont="1" applyFill="1" applyBorder="1"/>
    <xf numFmtId="165" fontId="0" fillId="0" borderId="17" xfId="0" applyNumberFormat="1" applyFill="1" applyBorder="1" applyAlignment="1">
      <alignment horizontal="left"/>
    </xf>
    <xf numFmtId="165" fontId="12" fillId="0" borderId="0" xfId="0" applyNumberFormat="1" applyFont="1" applyFill="1" applyBorder="1" applyAlignment="1">
      <alignment horizontal="left"/>
    </xf>
    <xf numFmtId="165" fontId="0" fillId="0" borderId="12" xfId="0" applyNumberFormat="1" applyFill="1" applyBorder="1" applyAlignment="1">
      <alignment horizontal="center"/>
    </xf>
    <xf numFmtId="165" fontId="21" fillId="0" borderId="0" xfId="0" applyNumberFormat="1" applyFont="1" applyBorder="1" applyAlignment="1">
      <alignment horizontal="right"/>
    </xf>
    <xf numFmtId="167" fontId="8" fillId="11" borderId="10" xfId="0" applyNumberFormat="1" applyFont="1" applyFill="1" applyBorder="1" applyAlignment="1">
      <alignment horizontal="center"/>
    </xf>
    <xf numFmtId="165" fontId="0" fillId="0" borderId="17" xfId="0" applyNumberFormat="1" applyBorder="1" applyAlignment="1">
      <alignment horizontal="center"/>
    </xf>
    <xf numFmtId="168" fontId="0" fillId="0" borderId="0" xfId="0" applyNumberFormat="1" applyBorder="1" applyAlignment="1">
      <alignment horizontal="center"/>
    </xf>
    <xf numFmtId="165" fontId="8" fillId="0" borderId="0" xfId="0" applyNumberFormat="1" applyFont="1" applyBorder="1" applyAlignment="1">
      <alignment horizontal="left"/>
    </xf>
    <xf numFmtId="165" fontId="8" fillId="0" borderId="0" xfId="0" applyNumberFormat="1" applyFont="1" applyBorder="1" applyAlignment="1">
      <alignment horizontal="center" wrapText="1"/>
    </xf>
    <xf numFmtId="165" fontId="8" fillId="0" borderId="0" xfId="0" applyNumberFormat="1" applyFont="1" applyBorder="1" applyAlignment="1">
      <alignment horizontal="center"/>
    </xf>
    <xf numFmtId="165" fontId="27" fillId="0" borderId="0" xfId="0" applyNumberFormat="1" applyFont="1" applyBorder="1" applyAlignment="1">
      <alignment horizontal="center"/>
    </xf>
    <xf numFmtId="167" fontId="8" fillId="0" borderId="0" xfId="0" applyNumberFormat="1" applyFont="1" applyBorder="1" applyAlignment="1">
      <alignment horizontal="center"/>
    </xf>
    <xf numFmtId="165" fontId="2" fillId="0" borderId="0" xfId="0" applyNumberFormat="1" applyFont="1" applyBorder="1" applyAlignment="1">
      <alignment horizontal="center"/>
    </xf>
    <xf numFmtId="168" fontId="2" fillId="0" borderId="0" xfId="0" applyNumberFormat="1" applyFont="1" applyBorder="1" applyAlignment="1">
      <alignment horizontal="center"/>
    </xf>
    <xf numFmtId="165" fontId="9" fillId="0" borderId="0" xfId="0" applyNumberFormat="1" applyFont="1" applyBorder="1" applyAlignment="1">
      <alignment horizontal="left"/>
    </xf>
    <xf numFmtId="165" fontId="11" fillId="3" borderId="0" xfId="0" applyNumberFormat="1" applyFont="1" applyFill="1" applyBorder="1" applyAlignment="1">
      <alignment horizontal="center"/>
    </xf>
    <xf numFmtId="165" fontId="1" fillId="3" borderId="0" xfId="0" applyNumberFormat="1" applyFont="1" applyFill="1" applyBorder="1" applyAlignment="1">
      <alignment horizontal="left"/>
    </xf>
    <xf numFmtId="165" fontId="0" fillId="0" borderId="17" xfId="0" applyNumberFormat="1" applyFill="1" applyBorder="1" applyAlignment="1">
      <alignment horizontal="center"/>
    </xf>
    <xf numFmtId="165" fontId="11" fillId="10" borderId="0" xfId="0" applyNumberFormat="1" applyFont="1" applyFill="1" applyBorder="1" applyAlignment="1">
      <alignment horizontal="center"/>
    </xf>
    <xf numFmtId="172" fontId="11" fillId="0" borderId="0" xfId="0" applyNumberFormat="1" applyFont="1" applyBorder="1" applyAlignment="1">
      <alignment horizontal="right"/>
    </xf>
    <xf numFmtId="165" fontId="8" fillId="3" borderId="0" xfId="0" applyNumberFormat="1" applyFont="1" applyFill="1" applyBorder="1" applyAlignment="1">
      <alignment horizontal="left"/>
    </xf>
    <xf numFmtId="165" fontId="8" fillId="2" borderId="0" xfId="0" applyNumberFormat="1" applyFont="1" applyFill="1" applyBorder="1" applyAlignment="1">
      <alignment horizontal="left"/>
    </xf>
    <xf numFmtId="165" fontId="11" fillId="2" borderId="0" xfId="0" applyNumberFormat="1" applyFont="1" applyFill="1" applyBorder="1" applyAlignment="1">
      <alignment horizontal="center"/>
    </xf>
    <xf numFmtId="168" fontId="0" fillId="2" borderId="0" xfId="0" applyNumberFormat="1" applyFill="1" applyBorder="1" applyAlignment="1">
      <alignment horizontal="center"/>
    </xf>
    <xf numFmtId="172" fontId="0" fillId="2" borderId="0" xfId="0" applyNumberFormat="1" applyFill="1" applyBorder="1" applyAlignment="1">
      <alignment horizontal="center"/>
    </xf>
    <xf numFmtId="165" fontId="8" fillId="0" borderId="0" xfId="0" applyNumberFormat="1" applyFont="1" applyBorder="1" applyAlignment="1"/>
    <xf numFmtId="165" fontId="0" fillId="0" borderId="0" xfId="0" applyNumberFormat="1" applyBorder="1" applyAlignment="1"/>
    <xf numFmtId="165" fontId="0" fillId="0" borderId="18" xfId="0" applyNumberFormat="1" applyBorder="1" applyAlignment="1">
      <alignment horizontal="center"/>
    </xf>
    <xf numFmtId="167" fontId="2" fillId="0" borderId="0" xfId="0" applyNumberFormat="1" applyFont="1" applyBorder="1" applyAlignment="1">
      <alignment horizontal="center"/>
    </xf>
    <xf numFmtId="165" fontId="3" fillId="0" borderId="0" xfId="0" applyNumberFormat="1" applyFont="1" applyBorder="1" applyAlignment="1">
      <alignment horizontal="center"/>
    </xf>
    <xf numFmtId="0" fontId="28" fillId="0" borderId="0" xfId="0" applyFont="1" applyAlignment="1">
      <alignment horizontal="justify" vertical="center"/>
    </xf>
    <xf numFmtId="0" fontId="29" fillId="0" borderId="0" xfId="0" applyFont="1" applyAlignment="1">
      <alignment vertical="center"/>
    </xf>
    <xf numFmtId="165" fontId="3" fillId="0" borderId="0" xfId="0" applyNumberFormat="1" applyFont="1" applyAlignment="1">
      <alignment horizontal="left"/>
    </xf>
    <xf numFmtId="172" fontId="5" fillId="10" borderId="0" xfId="0" applyNumberFormat="1" applyFont="1" applyFill="1" applyBorder="1" applyAlignment="1">
      <alignment horizontal="center"/>
    </xf>
    <xf numFmtId="172" fontId="5" fillId="0" borderId="0" xfId="0" applyNumberFormat="1" applyFont="1" applyBorder="1" applyAlignment="1">
      <alignment horizontal="right"/>
    </xf>
    <xf numFmtId="165" fontId="30" fillId="0" borderId="0" xfId="0" applyNumberFormat="1" applyFont="1" applyBorder="1" applyAlignment="1">
      <alignment horizontal="center"/>
    </xf>
    <xf numFmtId="165" fontId="30" fillId="0" borderId="19" xfId="0" applyNumberFormat="1" applyFont="1" applyBorder="1" applyAlignment="1">
      <alignment horizontal="center"/>
    </xf>
    <xf numFmtId="167" fontId="21" fillId="0" borderId="12" xfId="0" applyNumberFormat="1" applyFont="1" applyBorder="1" applyAlignment="1">
      <alignment horizontal="center"/>
    </xf>
    <xf numFmtId="165" fontId="8" fillId="0" borderId="0" xfId="0" applyNumberFormat="1" applyFont="1" applyBorder="1" applyAlignment="1">
      <alignment horizontal="center"/>
    </xf>
    <xf numFmtId="165" fontId="0" fillId="0" borderId="0" xfId="0" applyNumberFormat="1" applyBorder="1" applyAlignment="1">
      <alignment horizontal="center"/>
    </xf>
  </cellXfs>
  <cellStyles count="7">
    <cellStyle name="=C:\WINNT35\SYSTEM32\COMMAND.COM" xfId="6" xr:uid="{6991958D-98CC-4345-9D20-18F50BD2A82F}"/>
    <cellStyle name="Normal" xfId="0" builtinId="0"/>
    <cellStyle name="Normal 10" xfId="3" xr:uid="{29476068-9D44-4C7F-98C5-2F465FAF135C}"/>
    <cellStyle name="Normal 2" xfId="2" xr:uid="{209CAFAB-9322-40E4-90D1-4B8414110D27}"/>
    <cellStyle name="Normal 3" xfId="4" xr:uid="{443678A7-AD4D-4567-9CB1-9D44E608639E}"/>
    <cellStyle name="Normal 7" xfId="5" xr:uid="{39344D7B-C48D-462A-8C39-14E6FCF8734D}"/>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482600</xdr:colOff>
      <xdr:row>1</xdr:row>
      <xdr:rowOff>63500</xdr:rowOff>
    </xdr:from>
    <xdr:ext cx="1031315" cy="803462"/>
    <xdr:grpSp>
      <xdr:nvGrpSpPr>
        <xdr:cNvPr id="2" name="Group 1">
          <a:extLst>
            <a:ext uri="{FF2B5EF4-FFF2-40B4-BE49-F238E27FC236}">
              <a16:creationId xmlns:a16="http://schemas.microsoft.com/office/drawing/2014/main" id="{1EF2EDE0-2276-4F7F-A471-04D567532E6C}"/>
            </a:ext>
          </a:extLst>
        </xdr:cNvPr>
        <xdr:cNvGrpSpPr>
          <a:grpSpLocks noChangeAspect="1"/>
        </xdr:cNvGrpSpPr>
      </xdr:nvGrpSpPr>
      <xdr:grpSpPr bwMode="auto">
        <a:xfrm>
          <a:off x="10696762" y="231588"/>
          <a:ext cx="1031315" cy="803462"/>
          <a:chOff x="0" y="1776"/>
          <a:chExt cx="1565" cy="1292"/>
        </a:xfrm>
      </xdr:grpSpPr>
      <xdr:sp macro="" textlink="">
        <xdr:nvSpPr>
          <xdr:cNvPr id="3" name="Rectangle 2">
            <a:extLst>
              <a:ext uri="{FF2B5EF4-FFF2-40B4-BE49-F238E27FC236}">
                <a16:creationId xmlns:a16="http://schemas.microsoft.com/office/drawing/2014/main" id="{7EFCEF76-52E0-463D-AF57-3A4E2A0BC9E3}"/>
              </a:ext>
            </a:extLst>
          </xdr:cNvPr>
          <xdr:cNvSpPr>
            <a:spLocks noChangeAspect="1" noChangeArrowheads="1"/>
          </xdr:cNvSpPr>
        </xdr:nvSpPr>
        <xdr:spPr bwMode="auto">
          <a:xfrm>
            <a:off x="0" y="1776"/>
            <a:ext cx="1565" cy="1292"/>
          </a:xfrm>
          <a:prstGeom prst="rect">
            <a:avLst/>
          </a:prstGeom>
          <a:solidFill>
            <a:srgbClr val="26521A"/>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4" name="Group 3">
            <a:extLst>
              <a:ext uri="{FF2B5EF4-FFF2-40B4-BE49-F238E27FC236}">
                <a16:creationId xmlns:a16="http://schemas.microsoft.com/office/drawing/2014/main" id="{D19B60A2-831E-40F2-A073-9A6B5A42A3AE}"/>
              </a:ext>
            </a:extLst>
          </xdr:cNvPr>
          <xdr:cNvGrpSpPr>
            <a:grpSpLocks noChangeAspect="1"/>
          </xdr:cNvGrpSpPr>
        </xdr:nvGrpSpPr>
        <xdr:grpSpPr bwMode="auto">
          <a:xfrm>
            <a:off x="405" y="2604"/>
            <a:ext cx="1065" cy="364"/>
            <a:chOff x="405" y="2604"/>
            <a:chExt cx="1065" cy="364"/>
          </a:xfrm>
        </xdr:grpSpPr>
        <xdr:sp macro="" textlink="">
          <xdr:nvSpPr>
            <xdr:cNvPr id="5" name="Freeform 4">
              <a:extLst>
                <a:ext uri="{FF2B5EF4-FFF2-40B4-BE49-F238E27FC236}">
                  <a16:creationId xmlns:a16="http://schemas.microsoft.com/office/drawing/2014/main" id="{B44CE8AD-C145-4092-A339-A87A85834899}"/>
                </a:ext>
              </a:extLst>
            </xdr:cNvPr>
            <xdr:cNvSpPr>
              <a:spLocks noChangeAspect="1"/>
            </xdr:cNvSpPr>
          </xdr:nvSpPr>
          <xdr:spPr bwMode="auto">
            <a:xfrm>
              <a:off x="683" y="2930"/>
              <a:ext cx="38" cy="38"/>
            </a:xfrm>
            <a:custGeom>
              <a:avLst/>
              <a:gdLst>
                <a:gd name="T0" fmla="*/ 278 w 412"/>
                <a:gd name="T1" fmla="*/ 400 h 412"/>
                <a:gd name="T2" fmla="*/ 297 w 412"/>
                <a:gd name="T3" fmla="*/ 391 h 412"/>
                <a:gd name="T4" fmla="*/ 324 w 412"/>
                <a:gd name="T5" fmla="*/ 375 h 412"/>
                <a:gd name="T6" fmla="*/ 354 w 412"/>
                <a:gd name="T7" fmla="*/ 349 h 412"/>
                <a:gd name="T8" fmla="*/ 379 w 412"/>
                <a:gd name="T9" fmla="*/ 319 h 412"/>
                <a:gd name="T10" fmla="*/ 397 w 412"/>
                <a:gd name="T11" fmla="*/ 283 h 412"/>
                <a:gd name="T12" fmla="*/ 408 w 412"/>
                <a:gd name="T13" fmla="*/ 246 h 412"/>
                <a:gd name="T14" fmla="*/ 412 w 412"/>
                <a:gd name="T15" fmla="*/ 206 h 412"/>
                <a:gd name="T16" fmla="*/ 408 w 412"/>
                <a:gd name="T17" fmla="*/ 165 h 412"/>
                <a:gd name="T18" fmla="*/ 395 w 412"/>
                <a:gd name="T19" fmla="*/ 124 h 412"/>
                <a:gd name="T20" fmla="*/ 376 w 412"/>
                <a:gd name="T21" fmla="*/ 89 h 412"/>
                <a:gd name="T22" fmla="*/ 350 w 412"/>
                <a:gd name="T23" fmla="*/ 58 h 412"/>
                <a:gd name="T24" fmla="*/ 319 w 412"/>
                <a:gd name="T25" fmla="*/ 34 h 412"/>
                <a:gd name="T26" fmla="*/ 284 w 412"/>
                <a:gd name="T27" fmla="*/ 15 h 412"/>
                <a:gd name="T28" fmla="*/ 246 w 412"/>
                <a:gd name="T29" fmla="*/ 4 h 412"/>
                <a:gd name="T30" fmla="*/ 206 w 412"/>
                <a:gd name="T31" fmla="*/ 0 h 412"/>
                <a:gd name="T32" fmla="*/ 165 w 412"/>
                <a:gd name="T33" fmla="*/ 5 h 412"/>
                <a:gd name="T34" fmla="*/ 125 w 412"/>
                <a:gd name="T35" fmla="*/ 17 h 412"/>
                <a:gd name="T36" fmla="*/ 90 w 412"/>
                <a:gd name="T37" fmla="*/ 37 h 412"/>
                <a:gd name="T38" fmla="*/ 58 w 412"/>
                <a:gd name="T39" fmla="*/ 63 h 412"/>
                <a:gd name="T40" fmla="*/ 34 w 412"/>
                <a:gd name="T41" fmla="*/ 94 h 412"/>
                <a:gd name="T42" fmla="*/ 15 w 412"/>
                <a:gd name="T43" fmla="*/ 128 h 412"/>
                <a:gd name="T44" fmla="*/ 5 w 412"/>
                <a:gd name="T45" fmla="*/ 167 h 412"/>
                <a:gd name="T46" fmla="*/ 0 w 412"/>
                <a:gd name="T47" fmla="*/ 207 h 412"/>
                <a:gd name="T48" fmla="*/ 4 w 412"/>
                <a:gd name="T49" fmla="*/ 237 h 412"/>
                <a:gd name="T50" fmla="*/ 7 w 412"/>
                <a:gd name="T51" fmla="*/ 258 h 412"/>
                <a:gd name="T52" fmla="*/ 13 w 412"/>
                <a:gd name="T53" fmla="*/ 278 h 412"/>
                <a:gd name="T54" fmla="*/ 22 w 412"/>
                <a:gd name="T55" fmla="*/ 297 h 412"/>
                <a:gd name="T56" fmla="*/ 37 w 412"/>
                <a:gd name="T57" fmla="*/ 323 h 412"/>
                <a:gd name="T58" fmla="*/ 63 w 412"/>
                <a:gd name="T59" fmla="*/ 354 h 412"/>
                <a:gd name="T60" fmla="*/ 94 w 412"/>
                <a:gd name="T61" fmla="*/ 378 h 412"/>
                <a:gd name="T62" fmla="*/ 129 w 412"/>
                <a:gd name="T63" fmla="*/ 396 h 412"/>
                <a:gd name="T64" fmla="*/ 167 w 412"/>
                <a:gd name="T65" fmla="*/ 408 h 412"/>
                <a:gd name="T66" fmla="*/ 207 w 412"/>
                <a:gd name="T67" fmla="*/ 412 h 412"/>
                <a:gd name="T68" fmla="*/ 248 w 412"/>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2" h="412">
                  <a:moveTo>
                    <a:pt x="268" y="403"/>
                  </a:moveTo>
                  <a:lnTo>
                    <a:pt x="278" y="400"/>
                  </a:lnTo>
                  <a:lnTo>
                    <a:pt x="288" y="395"/>
                  </a:lnTo>
                  <a:lnTo>
                    <a:pt x="297" y="391"/>
                  </a:lnTo>
                  <a:lnTo>
                    <a:pt x="307" y="386"/>
                  </a:lnTo>
                  <a:lnTo>
                    <a:pt x="324" y="375"/>
                  </a:lnTo>
                  <a:lnTo>
                    <a:pt x="340" y="363"/>
                  </a:lnTo>
                  <a:lnTo>
                    <a:pt x="354" y="349"/>
                  </a:lnTo>
                  <a:lnTo>
                    <a:pt x="367" y="335"/>
                  </a:lnTo>
                  <a:lnTo>
                    <a:pt x="379" y="319"/>
                  </a:lnTo>
                  <a:lnTo>
                    <a:pt x="389" y="302"/>
                  </a:lnTo>
                  <a:lnTo>
                    <a:pt x="397" y="283"/>
                  </a:lnTo>
                  <a:lnTo>
                    <a:pt x="404" y="265"/>
                  </a:lnTo>
                  <a:lnTo>
                    <a:pt x="408" y="246"/>
                  </a:lnTo>
                  <a:lnTo>
                    <a:pt x="411" y="225"/>
                  </a:lnTo>
                  <a:lnTo>
                    <a:pt x="412" y="206"/>
                  </a:lnTo>
                  <a:lnTo>
                    <a:pt x="411" y="185"/>
                  </a:lnTo>
                  <a:lnTo>
                    <a:pt x="408" y="165"/>
                  </a:lnTo>
                  <a:lnTo>
                    <a:pt x="403" y="145"/>
                  </a:lnTo>
                  <a:lnTo>
                    <a:pt x="395" y="124"/>
                  </a:lnTo>
                  <a:lnTo>
                    <a:pt x="387" y="106"/>
                  </a:lnTo>
                  <a:lnTo>
                    <a:pt x="376" y="89"/>
                  </a:lnTo>
                  <a:lnTo>
                    <a:pt x="364" y="72"/>
                  </a:lnTo>
                  <a:lnTo>
                    <a:pt x="350" y="58"/>
                  </a:lnTo>
                  <a:lnTo>
                    <a:pt x="335" y="46"/>
                  </a:lnTo>
                  <a:lnTo>
                    <a:pt x="319" y="34"/>
                  </a:lnTo>
                  <a:lnTo>
                    <a:pt x="302" y="24"/>
                  </a:lnTo>
                  <a:lnTo>
                    <a:pt x="284" y="15"/>
                  </a:lnTo>
                  <a:lnTo>
                    <a:pt x="265" y="9"/>
                  </a:lnTo>
                  <a:lnTo>
                    <a:pt x="246" y="4"/>
                  </a:lnTo>
                  <a:lnTo>
                    <a:pt x="226" y="1"/>
                  </a:lnTo>
                  <a:lnTo>
                    <a:pt x="206" y="0"/>
                  </a:lnTo>
                  <a:lnTo>
                    <a:pt x="185" y="1"/>
                  </a:lnTo>
                  <a:lnTo>
                    <a:pt x="165" y="5"/>
                  </a:lnTo>
                  <a:lnTo>
                    <a:pt x="145" y="10"/>
                  </a:lnTo>
                  <a:lnTo>
                    <a:pt x="125" y="17"/>
                  </a:lnTo>
                  <a:lnTo>
                    <a:pt x="107" y="26"/>
                  </a:lnTo>
                  <a:lnTo>
                    <a:pt x="90" y="37"/>
                  </a:lnTo>
                  <a:lnTo>
                    <a:pt x="74" y="49"/>
                  </a:lnTo>
                  <a:lnTo>
                    <a:pt x="58" y="63"/>
                  </a:lnTo>
                  <a:lnTo>
                    <a:pt x="46" y="78"/>
                  </a:lnTo>
                  <a:lnTo>
                    <a:pt x="34" y="94"/>
                  </a:lnTo>
                  <a:lnTo>
                    <a:pt x="24" y="111"/>
                  </a:lnTo>
                  <a:lnTo>
                    <a:pt x="15" y="128"/>
                  </a:lnTo>
                  <a:lnTo>
                    <a:pt x="9" y="148"/>
                  </a:lnTo>
                  <a:lnTo>
                    <a:pt x="5" y="167"/>
                  </a:lnTo>
                  <a:lnTo>
                    <a:pt x="1" y="186"/>
                  </a:lnTo>
                  <a:lnTo>
                    <a:pt x="0" y="207"/>
                  </a:lnTo>
                  <a:lnTo>
                    <a:pt x="1" y="226"/>
                  </a:lnTo>
                  <a:lnTo>
                    <a:pt x="4" y="237"/>
                  </a:lnTo>
                  <a:lnTo>
                    <a:pt x="5" y="247"/>
                  </a:lnTo>
                  <a:lnTo>
                    <a:pt x="7" y="258"/>
                  </a:lnTo>
                  <a:lnTo>
                    <a:pt x="10" y="267"/>
                  </a:lnTo>
                  <a:lnTo>
                    <a:pt x="13" y="278"/>
                  </a:lnTo>
                  <a:lnTo>
                    <a:pt x="18" y="288"/>
                  </a:lnTo>
                  <a:lnTo>
                    <a:pt x="22" y="297"/>
                  </a:lnTo>
                  <a:lnTo>
                    <a:pt x="26" y="306"/>
                  </a:lnTo>
                  <a:lnTo>
                    <a:pt x="37" y="323"/>
                  </a:lnTo>
                  <a:lnTo>
                    <a:pt x="50" y="339"/>
                  </a:lnTo>
                  <a:lnTo>
                    <a:pt x="63" y="354"/>
                  </a:lnTo>
                  <a:lnTo>
                    <a:pt x="78" y="367"/>
                  </a:lnTo>
                  <a:lnTo>
                    <a:pt x="94" y="378"/>
                  </a:lnTo>
                  <a:lnTo>
                    <a:pt x="111" y="389"/>
                  </a:lnTo>
                  <a:lnTo>
                    <a:pt x="129" y="396"/>
                  </a:lnTo>
                  <a:lnTo>
                    <a:pt x="148" y="404"/>
                  </a:lnTo>
                  <a:lnTo>
                    <a:pt x="167" y="408"/>
                  </a:lnTo>
                  <a:lnTo>
                    <a:pt x="186"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5">
              <a:extLst>
                <a:ext uri="{FF2B5EF4-FFF2-40B4-BE49-F238E27FC236}">
                  <a16:creationId xmlns:a16="http://schemas.microsoft.com/office/drawing/2014/main" id="{1D34FF2A-4D0D-4E7E-B3A4-4DCF60FA5E8F}"/>
                </a:ext>
              </a:extLst>
            </xdr:cNvPr>
            <xdr:cNvSpPr>
              <a:spLocks noChangeAspect="1"/>
            </xdr:cNvSpPr>
          </xdr:nvSpPr>
          <xdr:spPr bwMode="auto">
            <a:xfrm>
              <a:off x="1023" y="2930"/>
              <a:ext cx="38" cy="38"/>
            </a:xfrm>
            <a:custGeom>
              <a:avLst/>
              <a:gdLst>
                <a:gd name="T0" fmla="*/ 278 w 413"/>
                <a:gd name="T1" fmla="*/ 400 h 412"/>
                <a:gd name="T2" fmla="*/ 297 w 413"/>
                <a:gd name="T3" fmla="*/ 391 h 412"/>
                <a:gd name="T4" fmla="*/ 324 w 413"/>
                <a:gd name="T5" fmla="*/ 375 h 412"/>
                <a:gd name="T6" fmla="*/ 354 w 413"/>
                <a:gd name="T7" fmla="*/ 349 h 412"/>
                <a:gd name="T8" fmla="*/ 379 w 413"/>
                <a:gd name="T9" fmla="*/ 319 h 412"/>
                <a:gd name="T10" fmla="*/ 397 w 413"/>
                <a:gd name="T11" fmla="*/ 283 h 412"/>
                <a:gd name="T12" fmla="*/ 408 w 413"/>
                <a:gd name="T13" fmla="*/ 246 h 412"/>
                <a:gd name="T14" fmla="*/ 413 w 413"/>
                <a:gd name="T15" fmla="*/ 206 h 412"/>
                <a:gd name="T16" fmla="*/ 408 w 413"/>
                <a:gd name="T17" fmla="*/ 165 h 412"/>
                <a:gd name="T18" fmla="*/ 395 w 413"/>
                <a:gd name="T19" fmla="*/ 124 h 412"/>
                <a:gd name="T20" fmla="*/ 376 w 413"/>
                <a:gd name="T21" fmla="*/ 89 h 412"/>
                <a:gd name="T22" fmla="*/ 350 w 413"/>
                <a:gd name="T23" fmla="*/ 58 h 412"/>
                <a:gd name="T24" fmla="*/ 319 w 413"/>
                <a:gd name="T25" fmla="*/ 34 h 412"/>
                <a:gd name="T26" fmla="*/ 285 w 413"/>
                <a:gd name="T27" fmla="*/ 15 h 412"/>
                <a:gd name="T28" fmla="*/ 246 w 413"/>
                <a:gd name="T29" fmla="*/ 4 h 412"/>
                <a:gd name="T30" fmla="*/ 206 w 413"/>
                <a:gd name="T31" fmla="*/ 0 h 412"/>
                <a:gd name="T32" fmla="*/ 165 w 413"/>
                <a:gd name="T33" fmla="*/ 5 h 412"/>
                <a:gd name="T34" fmla="*/ 125 w 413"/>
                <a:gd name="T35" fmla="*/ 17 h 412"/>
                <a:gd name="T36" fmla="*/ 90 w 413"/>
                <a:gd name="T37" fmla="*/ 37 h 412"/>
                <a:gd name="T38" fmla="*/ 59 w 413"/>
                <a:gd name="T39" fmla="*/ 63 h 412"/>
                <a:gd name="T40" fmla="*/ 34 w 413"/>
                <a:gd name="T41" fmla="*/ 94 h 412"/>
                <a:gd name="T42" fmla="*/ 16 w 413"/>
                <a:gd name="T43" fmla="*/ 128 h 412"/>
                <a:gd name="T44" fmla="*/ 5 w 413"/>
                <a:gd name="T45" fmla="*/ 167 h 412"/>
                <a:gd name="T46" fmla="*/ 0 w 413"/>
                <a:gd name="T47" fmla="*/ 207 h 412"/>
                <a:gd name="T48" fmla="*/ 3 w 413"/>
                <a:gd name="T49" fmla="*/ 237 h 412"/>
                <a:gd name="T50" fmla="*/ 7 w 413"/>
                <a:gd name="T51" fmla="*/ 258 h 412"/>
                <a:gd name="T52" fmla="*/ 13 w 413"/>
                <a:gd name="T53" fmla="*/ 278 h 412"/>
                <a:gd name="T54" fmla="*/ 22 w 413"/>
                <a:gd name="T55" fmla="*/ 297 h 412"/>
                <a:gd name="T56" fmla="*/ 37 w 413"/>
                <a:gd name="T57" fmla="*/ 323 h 412"/>
                <a:gd name="T58" fmla="*/ 63 w 413"/>
                <a:gd name="T59" fmla="*/ 354 h 412"/>
                <a:gd name="T60" fmla="*/ 94 w 413"/>
                <a:gd name="T61" fmla="*/ 378 h 412"/>
                <a:gd name="T62" fmla="*/ 130 w 413"/>
                <a:gd name="T63" fmla="*/ 396 h 412"/>
                <a:gd name="T64" fmla="*/ 167 w 413"/>
                <a:gd name="T65" fmla="*/ 408 h 412"/>
                <a:gd name="T66" fmla="*/ 207 w 413"/>
                <a:gd name="T67" fmla="*/ 412 h 412"/>
                <a:gd name="T68" fmla="*/ 248 w 413"/>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3" h="412">
                  <a:moveTo>
                    <a:pt x="268" y="403"/>
                  </a:moveTo>
                  <a:lnTo>
                    <a:pt x="278" y="400"/>
                  </a:lnTo>
                  <a:lnTo>
                    <a:pt x="288" y="395"/>
                  </a:lnTo>
                  <a:lnTo>
                    <a:pt x="297" y="391"/>
                  </a:lnTo>
                  <a:lnTo>
                    <a:pt x="306" y="386"/>
                  </a:lnTo>
                  <a:lnTo>
                    <a:pt x="324" y="375"/>
                  </a:lnTo>
                  <a:lnTo>
                    <a:pt x="339" y="363"/>
                  </a:lnTo>
                  <a:lnTo>
                    <a:pt x="354" y="349"/>
                  </a:lnTo>
                  <a:lnTo>
                    <a:pt x="367" y="335"/>
                  </a:lnTo>
                  <a:lnTo>
                    <a:pt x="379" y="319"/>
                  </a:lnTo>
                  <a:lnTo>
                    <a:pt x="389" y="302"/>
                  </a:lnTo>
                  <a:lnTo>
                    <a:pt x="397" y="283"/>
                  </a:lnTo>
                  <a:lnTo>
                    <a:pt x="404" y="265"/>
                  </a:lnTo>
                  <a:lnTo>
                    <a:pt x="408" y="246"/>
                  </a:lnTo>
                  <a:lnTo>
                    <a:pt x="411" y="225"/>
                  </a:lnTo>
                  <a:lnTo>
                    <a:pt x="413" y="206"/>
                  </a:lnTo>
                  <a:lnTo>
                    <a:pt x="411" y="185"/>
                  </a:lnTo>
                  <a:lnTo>
                    <a:pt x="408" y="165"/>
                  </a:lnTo>
                  <a:lnTo>
                    <a:pt x="403" y="145"/>
                  </a:lnTo>
                  <a:lnTo>
                    <a:pt x="395" y="124"/>
                  </a:lnTo>
                  <a:lnTo>
                    <a:pt x="387" y="106"/>
                  </a:lnTo>
                  <a:lnTo>
                    <a:pt x="376" y="89"/>
                  </a:lnTo>
                  <a:lnTo>
                    <a:pt x="363" y="72"/>
                  </a:lnTo>
                  <a:lnTo>
                    <a:pt x="350" y="58"/>
                  </a:lnTo>
                  <a:lnTo>
                    <a:pt x="335" y="46"/>
                  </a:lnTo>
                  <a:lnTo>
                    <a:pt x="319" y="34"/>
                  </a:lnTo>
                  <a:lnTo>
                    <a:pt x="302" y="24"/>
                  </a:lnTo>
                  <a:lnTo>
                    <a:pt x="285" y="15"/>
                  </a:lnTo>
                  <a:lnTo>
                    <a:pt x="265" y="9"/>
                  </a:lnTo>
                  <a:lnTo>
                    <a:pt x="246" y="4"/>
                  </a:lnTo>
                  <a:lnTo>
                    <a:pt x="226" y="1"/>
                  </a:lnTo>
                  <a:lnTo>
                    <a:pt x="206" y="0"/>
                  </a:lnTo>
                  <a:lnTo>
                    <a:pt x="186" y="1"/>
                  </a:lnTo>
                  <a:lnTo>
                    <a:pt x="165" y="5"/>
                  </a:lnTo>
                  <a:lnTo>
                    <a:pt x="145" y="10"/>
                  </a:lnTo>
                  <a:lnTo>
                    <a:pt x="125" y="17"/>
                  </a:lnTo>
                  <a:lnTo>
                    <a:pt x="107" y="26"/>
                  </a:lnTo>
                  <a:lnTo>
                    <a:pt x="90" y="37"/>
                  </a:lnTo>
                  <a:lnTo>
                    <a:pt x="74" y="49"/>
                  </a:lnTo>
                  <a:lnTo>
                    <a:pt x="59" y="63"/>
                  </a:lnTo>
                  <a:lnTo>
                    <a:pt x="46" y="78"/>
                  </a:lnTo>
                  <a:lnTo>
                    <a:pt x="34" y="94"/>
                  </a:lnTo>
                  <a:lnTo>
                    <a:pt x="24" y="111"/>
                  </a:lnTo>
                  <a:lnTo>
                    <a:pt x="16" y="128"/>
                  </a:lnTo>
                  <a:lnTo>
                    <a:pt x="9" y="148"/>
                  </a:lnTo>
                  <a:lnTo>
                    <a:pt x="5" y="167"/>
                  </a:lnTo>
                  <a:lnTo>
                    <a:pt x="2" y="186"/>
                  </a:lnTo>
                  <a:lnTo>
                    <a:pt x="0" y="207"/>
                  </a:lnTo>
                  <a:lnTo>
                    <a:pt x="2" y="226"/>
                  </a:lnTo>
                  <a:lnTo>
                    <a:pt x="3" y="237"/>
                  </a:lnTo>
                  <a:lnTo>
                    <a:pt x="5" y="247"/>
                  </a:lnTo>
                  <a:lnTo>
                    <a:pt x="7" y="258"/>
                  </a:lnTo>
                  <a:lnTo>
                    <a:pt x="10" y="267"/>
                  </a:lnTo>
                  <a:lnTo>
                    <a:pt x="13" y="278"/>
                  </a:lnTo>
                  <a:lnTo>
                    <a:pt x="18" y="288"/>
                  </a:lnTo>
                  <a:lnTo>
                    <a:pt x="22" y="297"/>
                  </a:lnTo>
                  <a:lnTo>
                    <a:pt x="26" y="306"/>
                  </a:lnTo>
                  <a:lnTo>
                    <a:pt x="37" y="323"/>
                  </a:lnTo>
                  <a:lnTo>
                    <a:pt x="50" y="339"/>
                  </a:lnTo>
                  <a:lnTo>
                    <a:pt x="63" y="354"/>
                  </a:lnTo>
                  <a:lnTo>
                    <a:pt x="78" y="367"/>
                  </a:lnTo>
                  <a:lnTo>
                    <a:pt x="94" y="378"/>
                  </a:lnTo>
                  <a:lnTo>
                    <a:pt x="111" y="389"/>
                  </a:lnTo>
                  <a:lnTo>
                    <a:pt x="130" y="396"/>
                  </a:lnTo>
                  <a:lnTo>
                    <a:pt x="148" y="404"/>
                  </a:lnTo>
                  <a:lnTo>
                    <a:pt x="167" y="408"/>
                  </a:lnTo>
                  <a:lnTo>
                    <a:pt x="187"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6">
              <a:extLst>
                <a:ext uri="{FF2B5EF4-FFF2-40B4-BE49-F238E27FC236}">
                  <a16:creationId xmlns:a16="http://schemas.microsoft.com/office/drawing/2014/main" id="{7D201DA7-BCEC-43A3-BB78-8780A0BC50EB}"/>
                </a:ext>
              </a:extLst>
            </xdr:cNvPr>
            <xdr:cNvSpPr>
              <a:spLocks noChangeAspect="1"/>
            </xdr:cNvSpPr>
          </xdr:nvSpPr>
          <xdr:spPr bwMode="auto">
            <a:xfrm>
              <a:off x="1432" y="2930"/>
              <a:ext cx="38" cy="38"/>
            </a:xfrm>
            <a:custGeom>
              <a:avLst/>
              <a:gdLst>
                <a:gd name="T0" fmla="*/ 278 w 412"/>
                <a:gd name="T1" fmla="*/ 400 h 412"/>
                <a:gd name="T2" fmla="*/ 297 w 412"/>
                <a:gd name="T3" fmla="*/ 391 h 412"/>
                <a:gd name="T4" fmla="*/ 323 w 412"/>
                <a:gd name="T5" fmla="*/ 375 h 412"/>
                <a:gd name="T6" fmla="*/ 354 w 412"/>
                <a:gd name="T7" fmla="*/ 349 h 412"/>
                <a:gd name="T8" fmla="*/ 379 w 412"/>
                <a:gd name="T9" fmla="*/ 319 h 412"/>
                <a:gd name="T10" fmla="*/ 397 w 412"/>
                <a:gd name="T11" fmla="*/ 283 h 412"/>
                <a:gd name="T12" fmla="*/ 408 w 412"/>
                <a:gd name="T13" fmla="*/ 246 h 412"/>
                <a:gd name="T14" fmla="*/ 412 w 412"/>
                <a:gd name="T15" fmla="*/ 206 h 412"/>
                <a:gd name="T16" fmla="*/ 408 w 412"/>
                <a:gd name="T17" fmla="*/ 165 h 412"/>
                <a:gd name="T18" fmla="*/ 395 w 412"/>
                <a:gd name="T19" fmla="*/ 124 h 412"/>
                <a:gd name="T20" fmla="*/ 376 w 412"/>
                <a:gd name="T21" fmla="*/ 89 h 412"/>
                <a:gd name="T22" fmla="*/ 350 w 412"/>
                <a:gd name="T23" fmla="*/ 58 h 412"/>
                <a:gd name="T24" fmla="*/ 319 w 412"/>
                <a:gd name="T25" fmla="*/ 34 h 412"/>
                <a:gd name="T26" fmla="*/ 283 w 412"/>
                <a:gd name="T27" fmla="*/ 15 h 412"/>
                <a:gd name="T28" fmla="*/ 245 w 412"/>
                <a:gd name="T29" fmla="*/ 4 h 412"/>
                <a:gd name="T30" fmla="*/ 206 w 412"/>
                <a:gd name="T31" fmla="*/ 0 h 412"/>
                <a:gd name="T32" fmla="*/ 165 w 412"/>
                <a:gd name="T33" fmla="*/ 5 h 412"/>
                <a:gd name="T34" fmla="*/ 125 w 412"/>
                <a:gd name="T35" fmla="*/ 17 h 412"/>
                <a:gd name="T36" fmla="*/ 88 w 412"/>
                <a:gd name="T37" fmla="*/ 37 h 412"/>
                <a:gd name="T38" fmla="*/ 58 w 412"/>
                <a:gd name="T39" fmla="*/ 63 h 412"/>
                <a:gd name="T40" fmla="*/ 33 w 412"/>
                <a:gd name="T41" fmla="*/ 94 h 412"/>
                <a:gd name="T42" fmla="*/ 15 w 412"/>
                <a:gd name="T43" fmla="*/ 128 h 412"/>
                <a:gd name="T44" fmla="*/ 3 w 412"/>
                <a:gd name="T45" fmla="*/ 167 h 412"/>
                <a:gd name="T46" fmla="*/ 0 w 412"/>
                <a:gd name="T47" fmla="*/ 207 h 412"/>
                <a:gd name="T48" fmla="*/ 2 w 412"/>
                <a:gd name="T49" fmla="*/ 237 h 412"/>
                <a:gd name="T50" fmla="*/ 7 w 412"/>
                <a:gd name="T51" fmla="*/ 258 h 412"/>
                <a:gd name="T52" fmla="*/ 13 w 412"/>
                <a:gd name="T53" fmla="*/ 278 h 412"/>
                <a:gd name="T54" fmla="*/ 22 w 412"/>
                <a:gd name="T55" fmla="*/ 297 h 412"/>
                <a:gd name="T56" fmla="*/ 37 w 412"/>
                <a:gd name="T57" fmla="*/ 323 h 412"/>
                <a:gd name="T58" fmla="*/ 63 w 412"/>
                <a:gd name="T59" fmla="*/ 354 h 412"/>
                <a:gd name="T60" fmla="*/ 94 w 412"/>
                <a:gd name="T61" fmla="*/ 378 h 412"/>
                <a:gd name="T62" fmla="*/ 128 w 412"/>
                <a:gd name="T63" fmla="*/ 396 h 412"/>
                <a:gd name="T64" fmla="*/ 167 w 412"/>
                <a:gd name="T65" fmla="*/ 408 h 412"/>
                <a:gd name="T66" fmla="*/ 207 w 412"/>
                <a:gd name="T67" fmla="*/ 412 h 412"/>
                <a:gd name="T68" fmla="*/ 248 w 412"/>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2" h="412">
                  <a:moveTo>
                    <a:pt x="268" y="403"/>
                  </a:moveTo>
                  <a:lnTo>
                    <a:pt x="278" y="400"/>
                  </a:lnTo>
                  <a:lnTo>
                    <a:pt x="287" y="395"/>
                  </a:lnTo>
                  <a:lnTo>
                    <a:pt x="297" y="391"/>
                  </a:lnTo>
                  <a:lnTo>
                    <a:pt x="306" y="386"/>
                  </a:lnTo>
                  <a:lnTo>
                    <a:pt x="323" y="375"/>
                  </a:lnTo>
                  <a:lnTo>
                    <a:pt x="339" y="363"/>
                  </a:lnTo>
                  <a:lnTo>
                    <a:pt x="354" y="349"/>
                  </a:lnTo>
                  <a:lnTo>
                    <a:pt x="367" y="335"/>
                  </a:lnTo>
                  <a:lnTo>
                    <a:pt x="379" y="319"/>
                  </a:lnTo>
                  <a:lnTo>
                    <a:pt x="389" y="302"/>
                  </a:lnTo>
                  <a:lnTo>
                    <a:pt x="397" y="283"/>
                  </a:lnTo>
                  <a:lnTo>
                    <a:pt x="404" y="265"/>
                  </a:lnTo>
                  <a:lnTo>
                    <a:pt x="408" y="246"/>
                  </a:lnTo>
                  <a:lnTo>
                    <a:pt x="411" y="225"/>
                  </a:lnTo>
                  <a:lnTo>
                    <a:pt x="412" y="206"/>
                  </a:lnTo>
                  <a:lnTo>
                    <a:pt x="411" y="185"/>
                  </a:lnTo>
                  <a:lnTo>
                    <a:pt x="408" y="165"/>
                  </a:lnTo>
                  <a:lnTo>
                    <a:pt x="403" y="145"/>
                  </a:lnTo>
                  <a:lnTo>
                    <a:pt x="395" y="124"/>
                  </a:lnTo>
                  <a:lnTo>
                    <a:pt x="386" y="106"/>
                  </a:lnTo>
                  <a:lnTo>
                    <a:pt x="376" y="89"/>
                  </a:lnTo>
                  <a:lnTo>
                    <a:pt x="363" y="72"/>
                  </a:lnTo>
                  <a:lnTo>
                    <a:pt x="350" y="58"/>
                  </a:lnTo>
                  <a:lnTo>
                    <a:pt x="335" y="46"/>
                  </a:lnTo>
                  <a:lnTo>
                    <a:pt x="319" y="34"/>
                  </a:lnTo>
                  <a:lnTo>
                    <a:pt x="301" y="24"/>
                  </a:lnTo>
                  <a:lnTo>
                    <a:pt x="283" y="15"/>
                  </a:lnTo>
                  <a:lnTo>
                    <a:pt x="265" y="9"/>
                  </a:lnTo>
                  <a:lnTo>
                    <a:pt x="245" y="4"/>
                  </a:lnTo>
                  <a:lnTo>
                    <a:pt x="226" y="1"/>
                  </a:lnTo>
                  <a:lnTo>
                    <a:pt x="206" y="0"/>
                  </a:lnTo>
                  <a:lnTo>
                    <a:pt x="185" y="1"/>
                  </a:lnTo>
                  <a:lnTo>
                    <a:pt x="165" y="5"/>
                  </a:lnTo>
                  <a:lnTo>
                    <a:pt x="144" y="10"/>
                  </a:lnTo>
                  <a:lnTo>
                    <a:pt x="125" y="17"/>
                  </a:lnTo>
                  <a:lnTo>
                    <a:pt x="106" y="26"/>
                  </a:lnTo>
                  <a:lnTo>
                    <a:pt x="88" y="37"/>
                  </a:lnTo>
                  <a:lnTo>
                    <a:pt x="72" y="49"/>
                  </a:lnTo>
                  <a:lnTo>
                    <a:pt x="58" y="63"/>
                  </a:lnTo>
                  <a:lnTo>
                    <a:pt x="45" y="78"/>
                  </a:lnTo>
                  <a:lnTo>
                    <a:pt x="33" y="94"/>
                  </a:lnTo>
                  <a:lnTo>
                    <a:pt x="24" y="111"/>
                  </a:lnTo>
                  <a:lnTo>
                    <a:pt x="15" y="128"/>
                  </a:lnTo>
                  <a:lnTo>
                    <a:pt x="9" y="148"/>
                  </a:lnTo>
                  <a:lnTo>
                    <a:pt x="3" y="167"/>
                  </a:lnTo>
                  <a:lnTo>
                    <a:pt x="1" y="186"/>
                  </a:lnTo>
                  <a:lnTo>
                    <a:pt x="0" y="207"/>
                  </a:lnTo>
                  <a:lnTo>
                    <a:pt x="1" y="226"/>
                  </a:lnTo>
                  <a:lnTo>
                    <a:pt x="2" y="237"/>
                  </a:lnTo>
                  <a:lnTo>
                    <a:pt x="4" y="247"/>
                  </a:lnTo>
                  <a:lnTo>
                    <a:pt x="7" y="258"/>
                  </a:lnTo>
                  <a:lnTo>
                    <a:pt x="10" y="267"/>
                  </a:lnTo>
                  <a:lnTo>
                    <a:pt x="13" y="278"/>
                  </a:lnTo>
                  <a:lnTo>
                    <a:pt x="17" y="288"/>
                  </a:lnTo>
                  <a:lnTo>
                    <a:pt x="22" y="297"/>
                  </a:lnTo>
                  <a:lnTo>
                    <a:pt x="26" y="306"/>
                  </a:lnTo>
                  <a:lnTo>
                    <a:pt x="37" y="323"/>
                  </a:lnTo>
                  <a:lnTo>
                    <a:pt x="49" y="339"/>
                  </a:lnTo>
                  <a:lnTo>
                    <a:pt x="63" y="354"/>
                  </a:lnTo>
                  <a:lnTo>
                    <a:pt x="78" y="367"/>
                  </a:lnTo>
                  <a:lnTo>
                    <a:pt x="94" y="378"/>
                  </a:lnTo>
                  <a:lnTo>
                    <a:pt x="111" y="389"/>
                  </a:lnTo>
                  <a:lnTo>
                    <a:pt x="128" y="396"/>
                  </a:lnTo>
                  <a:lnTo>
                    <a:pt x="148" y="404"/>
                  </a:lnTo>
                  <a:lnTo>
                    <a:pt x="167" y="408"/>
                  </a:lnTo>
                  <a:lnTo>
                    <a:pt x="186"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7">
              <a:extLst>
                <a:ext uri="{FF2B5EF4-FFF2-40B4-BE49-F238E27FC236}">
                  <a16:creationId xmlns:a16="http://schemas.microsoft.com/office/drawing/2014/main" id="{1CCBA95C-BA28-48B4-884D-DF3A242A7607}"/>
                </a:ext>
              </a:extLst>
            </xdr:cNvPr>
            <xdr:cNvSpPr>
              <a:spLocks noChangeAspect="1"/>
            </xdr:cNvSpPr>
          </xdr:nvSpPr>
          <xdr:spPr bwMode="auto">
            <a:xfrm>
              <a:off x="405" y="2604"/>
              <a:ext cx="251" cy="357"/>
            </a:xfrm>
            <a:custGeom>
              <a:avLst/>
              <a:gdLst>
                <a:gd name="T0" fmla="*/ 512 w 2761"/>
                <a:gd name="T1" fmla="*/ 562 h 3923"/>
                <a:gd name="T2" fmla="*/ 507 w 2761"/>
                <a:gd name="T3" fmla="*/ 488 h 3923"/>
                <a:gd name="T4" fmla="*/ 498 w 2761"/>
                <a:gd name="T5" fmla="*/ 423 h 3923"/>
                <a:gd name="T6" fmla="*/ 486 w 2761"/>
                <a:gd name="T7" fmla="*/ 366 h 3923"/>
                <a:gd name="T8" fmla="*/ 468 w 2761"/>
                <a:gd name="T9" fmla="*/ 317 h 3923"/>
                <a:gd name="T10" fmla="*/ 447 w 2761"/>
                <a:gd name="T11" fmla="*/ 274 h 3923"/>
                <a:gd name="T12" fmla="*/ 421 w 2761"/>
                <a:gd name="T13" fmla="*/ 238 h 3923"/>
                <a:gd name="T14" fmla="*/ 392 w 2761"/>
                <a:gd name="T15" fmla="*/ 208 h 3923"/>
                <a:gd name="T16" fmla="*/ 359 w 2761"/>
                <a:gd name="T17" fmla="*/ 184 h 3923"/>
                <a:gd name="T18" fmla="*/ 322 w 2761"/>
                <a:gd name="T19" fmla="*/ 164 h 3923"/>
                <a:gd name="T20" fmla="*/ 281 w 2761"/>
                <a:gd name="T21" fmla="*/ 149 h 3923"/>
                <a:gd name="T22" fmla="*/ 237 w 2761"/>
                <a:gd name="T23" fmla="*/ 137 h 3923"/>
                <a:gd name="T24" fmla="*/ 191 w 2761"/>
                <a:gd name="T25" fmla="*/ 129 h 3923"/>
                <a:gd name="T26" fmla="*/ 140 w 2761"/>
                <a:gd name="T27" fmla="*/ 123 h 3923"/>
                <a:gd name="T28" fmla="*/ 58 w 2761"/>
                <a:gd name="T29" fmla="*/ 120 h 3923"/>
                <a:gd name="T30" fmla="*/ 0 w 2761"/>
                <a:gd name="T31" fmla="*/ 3 h 3923"/>
                <a:gd name="T32" fmla="*/ 1039 w 2761"/>
                <a:gd name="T33" fmla="*/ 3322 h 3923"/>
                <a:gd name="T34" fmla="*/ 1041 w 2761"/>
                <a:gd name="T35" fmla="*/ 3433 h 3923"/>
                <a:gd name="T36" fmla="*/ 1044 w 2761"/>
                <a:gd name="T37" fmla="*/ 3481 h 3923"/>
                <a:gd name="T38" fmla="*/ 1050 w 2761"/>
                <a:gd name="T39" fmla="*/ 3521 h 3923"/>
                <a:gd name="T40" fmla="*/ 1059 w 2761"/>
                <a:gd name="T41" fmla="*/ 3556 h 3923"/>
                <a:gd name="T42" fmla="*/ 1070 w 2761"/>
                <a:gd name="T43" fmla="*/ 3586 h 3923"/>
                <a:gd name="T44" fmla="*/ 1085 w 2761"/>
                <a:gd name="T45" fmla="*/ 3612 h 3923"/>
                <a:gd name="T46" fmla="*/ 1104 w 2761"/>
                <a:gd name="T47" fmla="*/ 3632 h 3923"/>
                <a:gd name="T48" fmla="*/ 1127 w 2761"/>
                <a:gd name="T49" fmla="*/ 3650 h 3923"/>
                <a:gd name="T50" fmla="*/ 1154 w 2761"/>
                <a:gd name="T51" fmla="*/ 3664 h 3923"/>
                <a:gd name="T52" fmla="*/ 1187 w 2761"/>
                <a:gd name="T53" fmla="*/ 3674 h 3923"/>
                <a:gd name="T54" fmla="*/ 1225 w 2761"/>
                <a:gd name="T55" fmla="*/ 3682 h 3923"/>
                <a:gd name="T56" fmla="*/ 1269 w 2761"/>
                <a:gd name="T57" fmla="*/ 3687 h 3923"/>
                <a:gd name="T58" fmla="*/ 1318 w 2761"/>
                <a:gd name="T59" fmla="*/ 3691 h 3923"/>
                <a:gd name="T60" fmla="*/ 1439 w 2761"/>
                <a:gd name="T61" fmla="*/ 3693 h 3923"/>
                <a:gd name="T62" fmla="*/ 1881 w 2761"/>
                <a:gd name="T63" fmla="*/ 3692 h 3923"/>
                <a:gd name="T64" fmla="*/ 1967 w 2761"/>
                <a:gd name="T65" fmla="*/ 3688 h 3923"/>
                <a:gd name="T66" fmla="*/ 2047 w 2761"/>
                <a:gd name="T67" fmla="*/ 3682 h 3923"/>
                <a:gd name="T68" fmla="*/ 2118 w 2761"/>
                <a:gd name="T69" fmla="*/ 3670 h 3923"/>
                <a:gd name="T70" fmla="*/ 2182 w 2761"/>
                <a:gd name="T71" fmla="*/ 3655 h 3923"/>
                <a:gd name="T72" fmla="*/ 2240 w 2761"/>
                <a:gd name="T73" fmla="*/ 3635 h 3923"/>
                <a:gd name="T74" fmla="*/ 2293 w 2761"/>
                <a:gd name="T75" fmla="*/ 3610 h 3923"/>
                <a:gd name="T76" fmla="*/ 2342 w 2761"/>
                <a:gd name="T77" fmla="*/ 3580 h 3923"/>
                <a:gd name="T78" fmla="*/ 2384 w 2761"/>
                <a:gd name="T79" fmla="*/ 3544 h 3923"/>
                <a:gd name="T80" fmla="*/ 2423 w 2761"/>
                <a:gd name="T81" fmla="*/ 3503 h 3923"/>
                <a:gd name="T82" fmla="*/ 2459 w 2761"/>
                <a:gd name="T83" fmla="*/ 3456 h 3923"/>
                <a:gd name="T84" fmla="*/ 2491 w 2761"/>
                <a:gd name="T85" fmla="*/ 3402 h 3923"/>
                <a:gd name="T86" fmla="*/ 2521 w 2761"/>
                <a:gd name="T87" fmla="*/ 3342 h 3923"/>
                <a:gd name="T88" fmla="*/ 2549 w 2761"/>
                <a:gd name="T89" fmla="*/ 3275 h 3923"/>
                <a:gd name="T90" fmla="*/ 2576 w 2761"/>
                <a:gd name="T91" fmla="*/ 3200 h 3923"/>
                <a:gd name="T92" fmla="*/ 2603 w 2761"/>
                <a:gd name="T93" fmla="*/ 3118 h 3923"/>
                <a:gd name="T94" fmla="*/ 2761 w 2761"/>
                <a:gd name="T95" fmla="*/ 3074 h 3923"/>
                <a:gd name="T96" fmla="*/ 518 w 2761"/>
                <a:gd name="T97" fmla="*/ 3921 h 39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761" h="3923">
                  <a:moveTo>
                    <a:pt x="512" y="602"/>
                  </a:moveTo>
                  <a:lnTo>
                    <a:pt x="512" y="562"/>
                  </a:lnTo>
                  <a:lnTo>
                    <a:pt x="510" y="524"/>
                  </a:lnTo>
                  <a:lnTo>
                    <a:pt x="507" y="488"/>
                  </a:lnTo>
                  <a:lnTo>
                    <a:pt x="504" y="455"/>
                  </a:lnTo>
                  <a:lnTo>
                    <a:pt x="498" y="423"/>
                  </a:lnTo>
                  <a:lnTo>
                    <a:pt x="492" y="393"/>
                  </a:lnTo>
                  <a:lnTo>
                    <a:pt x="486" y="366"/>
                  </a:lnTo>
                  <a:lnTo>
                    <a:pt x="477" y="341"/>
                  </a:lnTo>
                  <a:lnTo>
                    <a:pt x="468" y="317"/>
                  </a:lnTo>
                  <a:lnTo>
                    <a:pt x="458" y="294"/>
                  </a:lnTo>
                  <a:lnTo>
                    <a:pt x="447" y="274"/>
                  </a:lnTo>
                  <a:lnTo>
                    <a:pt x="434" y="256"/>
                  </a:lnTo>
                  <a:lnTo>
                    <a:pt x="421" y="238"/>
                  </a:lnTo>
                  <a:lnTo>
                    <a:pt x="407" y="222"/>
                  </a:lnTo>
                  <a:lnTo>
                    <a:pt x="392" y="208"/>
                  </a:lnTo>
                  <a:lnTo>
                    <a:pt x="376" y="195"/>
                  </a:lnTo>
                  <a:lnTo>
                    <a:pt x="359" y="184"/>
                  </a:lnTo>
                  <a:lnTo>
                    <a:pt x="340" y="173"/>
                  </a:lnTo>
                  <a:lnTo>
                    <a:pt x="322" y="164"/>
                  </a:lnTo>
                  <a:lnTo>
                    <a:pt x="302" y="156"/>
                  </a:lnTo>
                  <a:lnTo>
                    <a:pt x="281" y="149"/>
                  </a:lnTo>
                  <a:lnTo>
                    <a:pt x="260" y="143"/>
                  </a:lnTo>
                  <a:lnTo>
                    <a:pt x="237" y="137"/>
                  </a:lnTo>
                  <a:lnTo>
                    <a:pt x="214" y="133"/>
                  </a:lnTo>
                  <a:lnTo>
                    <a:pt x="191" y="129"/>
                  </a:lnTo>
                  <a:lnTo>
                    <a:pt x="166" y="127"/>
                  </a:lnTo>
                  <a:lnTo>
                    <a:pt x="140" y="123"/>
                  </a:lnTo>
                  <a:lnTo>
                    <a:pt x="113" y="122"/>
                  </a:lnTo>
                  <a:lnTo>
                    <a:pt x="58" y="120"/>
                  </a:lnTo>
                  <a:lnTo>
                    <a:pt x="0" y="119"/>
                  </a:lnTo>
                  <a:lnTo>
                    <a:pt x="0" y="3"/>
                  </a:lnTo>
                  <a:lnTo>
                    <a:pt x="1038" y="0"/>
                  </a:lnTo>
                  <a:lnTo>
                    <a:pt x="1039" y="3322"/>
                  </a:lnTo>
                  <a:lnTo>
                    <a:pt x="1039" y="3381"/>
                  </a:lnTo>
                  <a:lnTo>
                    <a:pt x="1041" y="3433"/>
                  </a:lnTo>
                  <a:lnTo>
                    <a:pt x="1042" y="3458"/>
                  </a:lnTo>
                  <a:lnTo>
                    <a:pt x="1044" y="3481"/>
                  </a:lnTo>
                  <a:lnTo>
                    <a:pt x="1047" y="3501"/>
                  </a:lnTo>
                  <a:lnTo>
                    <a:pt x="1050" y="3521"/>
                  </a:lnTo>
                  <a:lnTo>
                    <a:pt x="1054" y="3539"/>
                  </a:lnTo>
                  <a:lnTo>
                    <a:pt x="1059" y="3556"/>
                  </a:lnTo>
                  <a:lnTo>
                    <a:pt x="1064" y="3572"/>
                  </a:lnTo>
                  <a:lnTo>
                    <a:pt x="1070" y="3586"/>
                  </a:lnTo>
                  <a:lnTo>
                    <a:pt x="1077" y="3600"/>
                  </a:lnTo>
                  <a:lnTo>
                    <a:pt x="1085" y="3612"/>
                  </a:lnTo>
                  <a:lnTo>
                    <a:pt x="1093" y="3623"/>
                  </a:lnTo>
                  <a:lnTo>
                    <a:pt x="1104" y="3632"/>
                  </a:lnTo>
                  <a:lnTo>
                    <a:pt x="1115" y="3642"/>
                  </a:lnTo>
                  <a:lnTo>
                    <a:pt x="1127" y="3650"/>
                  </a:lnTo>
                  <a:lnTo>
                    <a:pt x="1140" y="3657"/>
                  </a:lnTo>
                  <a:lnTo>
                    <a:pt x="1154" y="3664"/>
                  </a:lnTo>
                  <a:lnTo>
                    <a:pt x="1170" y="3669"/>
                  </a:lnTo>
                  <a:lnTo>
                    <a:pt x="1187" y="3674"/>
                  </a:lnTo>
                  <a:lnTo>
                    <a:pt x="1205" y="3679"/>
                  </a:lnTo>
                  <a:lnTo>
                    <a:pt x="1225" y="3682"/>
                  </a:lnTo>
                  <a:lnTo>
                    <a:pt x="1246" y="3684"/>
                  </a:lnTo>
                  <a:lnTo>
                    <a:pt x="1269" y="3687"/>
                  </a:lnTo>
                  <a:lnTo>
                    <a:pt x="1293" y="3688"/>
                  </a:lnTo>
                  <a:lnTo>
                    <a:pt x="1318" y="3691"/>
                  </a:lnTo>
                  <a:lnTo>
                    <a:pt x="1375" y="3692"/>
                  </a:lnTo>
                  <a:lnTo>
                    <a:pt x="1439" y="3693"/>
                  </a:lnTo>
                  <a:lnTo>
                    <a:pt x="1835" y="3693"/>
                  </a:lnTo>
                  <a:lnTo>
                    <a:pt x="1881" y="3692"/>
                  </a:lnTo>
                  <a:lnTo>
                    <a:pt x="1925" y="3691"/>
                  </a:lnTo>
                  <a:lnTo>
                    <a:pt x="1967" y="3688"/>
                  </a:lnTo>
                  <a:lnTo>
                    <a:pt x="2008" y="3685"/>
                  </a:lnTo>
                  <a:lnTo>
                    <a:pt x="2047" y="3682"/>
                  </a:lnTo>
                  <a:lnTo>
                    <a:pt x="2083" y="3677"/>
                  </a:lnTo>
                  <a:lnTo>
                    <a:pt x="2118" y="3670"/>
                  </a:lnTo>
                  <a:lnTo>
                    <a:pt x="2151" y="3664"/>
                  </a:lnTo>
                  <a:lnTo>
                    <a:pt x="2182" y="3655"/>
                  </a:lnTo>
                  <a:lnTo>
                    <a:pt x="2212" y="3645"/>
                  </a:lnTo>
                  <a:lnTo>
                    <a:pt x="2240" y="3635"/>
                  </a:lnTo>
                  <a:lnTo>
                    <a:pt x="2267" y="3623"/>
                  </a:lnTo>
                  <a:lnTo>
                    <a:pt x="2293" y="3610"/>
                  </a:lnTo>
                  <a:lnTo>
                    <a:pt x="2318" y="3596"/>
                  </a:lnTo>
                  <a:lnTo>
                    <a:pt x="2342" y="3580"/>
                  </a:lnTo>
                  <a:lnTo>
                    <a:pt x="2363" y="3563"/>
                  </a:lnTo>
                  <a:lnTo>
                    <a:pt x="2384" y="3544"/>
                  </a:lnTo>
                  <a:lnTo>
                    <a:pt x="2404" y="3525"/>
                  </a:lnTo>
                  <a:lnTo>
                    <a:pt x="2423" y="3503"/>
                  </a:lnTo>
                  <a:lnTo>
                    <a:pt x="2442" y="3481"/>
                  </a:lnTo>
                  <a:lnTo>
                    <a:pt x="2459" y="3456"/>
                  </a:lnTo>
                  <a:lnTo>
                    <a:pt x="2475" y="3430"/>
                  </a:lnTo>
                  <a:lnTo>
                    <a:pt x="2491" y="3402"/>
                  </a:lnTo>
                  <a:lnTo>
                    <a:pt x="2506" y="3373"/>
                  </a:lnTo>
                  <a:lnTo>
                    <a:pt x="2521" y="3342"/>
                  </a:lnTo>
                  <a:lnTo>
                    <a:pt x="2535" y="3310"/>
                  </a:lnTo>
                  <a:lnTo>
                    <a:pt x="2549" y="3275"/>
                  </a:lnTo>
                  <a:lnTo>
                    <a:pt x="2563" y="3239"/>
                  </a:lnTo>
                  <a:lnTo>
                    <a:pt x="2576" y="3200"/>
                  </a:lnTo>
                  <a:lnTo>
                    <a:pt x="2590" y="3160"/>
                  </a:lnTo>
                  <a:lnTo>
                    <a:pt x="2603" y="3118"/>
                  </a:lnTo>
                  <a:lnTo>
                    <a:pt x="2616" y="3074"/>
                  </a:lnTo>
                  <a:lnTo>
                    <a:pt x="2761" y="3074"/>
                  </a:lnTo>
                  <a:lnTo>
                    <a:pt x="2507" y="3923"/>
                  </a:lnTo>
                  <a:lnTo>
                    <a:pt x="518" y="3921"/>
                  </a:lnTo>
                  <a:lnTo>
                    <a:pt x="512" y="60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8">
              <a:extLst>
                <a:ext uri="{FF2B5EF4-FFF2-40B4-BE49-F238E27FC236}">
                  <a16:creationId xmlns:a16="http://schemas.microsoft.com/office/drawing/2014/main" id="{BBD9F293-183A-450E-BA71-DB064DF89874}"/>
                </a:ext>
              </a:extLst>
            </xdr:cNvPr>
            <xdr:cNvSpPr>
              <a:spLocks noChangeAspect="1"/>
            </xdr:cNvSpPr>
          </xdr:nvSpPr>
          <xdr:spPr bwMode="auto">
            <a:xfrm>
              <a:off x="1065" y="2604"/>
              <a:ext cx="329" cy="357"/>
            </a:xfrm>
            <a:custGeom>
              <a:avLst/>
              <a:gdLst>
                <a:gd name="T0" fmla="*/ 506 w 3626"/>
                <a:gd name="T1" fmla="*/ 488 h 3924"/>
                <a:gd name="T2" fmla="*/ 485 w 3626"/>
                <a:gd name="T3" fmla="*/ 366 h 3924"/>
                <a:gd name="T4" fmla="*/ 447 w 3626"/>
                <a:gd name="T5" fmla="*/ 274 h 3924"/>
                <a:gd name="T6" fmla="*/ 392 w 3626"/>
                <a:gd name="T7" fmla="*/ 208 h 3924"/>
                <a:gd name="T8" fmla="*/ 324 w 3626"/>
                <a:gd name="T9" fmla="*/ 164 h 3924"/>
                <a:gd name="T10" fmla="*/ 240 w 3626"/>
                <a:gd name="T11" fmla="*/ 137 h 3924"/>
                <a:gd name="T12" fmla="*/ 141 w 3626"/>
                <a:gd name="T13" fmla="*/ 123 h 3924"/>
                <a:gd name="T14" fmla="*/ 0 w 3626"/>
                <a:gd name="T15" fmla="*/ 3 h 3924"/>
                <a:gd name="T16" fmla="*/ 2241 w 3626"/>
                <a:gd name="T17" fmla="*/ 445 h 3924"/>
                <a:gd name="T18" fmla="*/ 2322 w 3626"/>
                <a:gd name="T19" fmla="*/ 350 h 3924"/>
                <a:gd name="T20" fmla="*/ 2350 w 3626"/>
                <a:gd name="T21" fmla="*/ 300 h 3924"/>
                <a:gd name="T22" fmla="*/ 2356 w 3626"/>
                <a:gd name="T23" fmla="*/ 254 h 3924"/>
                <a:gd name="T24" fmla="*/ 2347 w 3626"/>
                <a:gd name="T25" fmla="*/ 213 h 3924"/>
                <a:gd name="T26" fmla="*/ 2328 w 3626"/>
                <a:gd name="T27" fmla="*/ 181 h 3924"/>
                <a:gd name="T28" fmla="*/ 2299 w 3626"/>
                <a:gd name="T29" fmla="*/ 157 h 3924"/>
                <a:gd name="T30" fmla="*/ 2246 w 3626"/>
                <a:gd name="T31" fmla="*/ 137 h 3924"/>
                <a:gd name="T32" fmla="*/ 2129 w 3626"/>
                <a:gd name="T33" fmla="*/ 122 h 3924"/>
                <a:gd name="T34" fmla="*/ 2015 w 3626"/>
                <a:gd name="T35" fmla="*/ 3 h 3924"/>
                <a:gd name="T36" fmla="*/ 3265 w 3626"/>
                <a:gd name="T37" fmla="*/ 123 h 3924"/>
                <a:gd name="T38" fmla="*/ 3159 w 3626"/>
                <a:gd name="T39" fmla="*/ 136 h 3924"/>
                <a:gd name="T40" fmla="*/ 3056 w 3626"/>
                <a:gd name="T41" fmla="*/ 161 h 3924"/>
                <a:gd name="T42" fmla="*/ 2956 w 3626"/>
                <a:gd name="T43" fmla="*/ 199 h 3924"/>
                <a:gd name="T44" fmla="*/ 2857 w 3626"/>
                <a:gd name="T45" fmla="*/ 251 h 3924"/>
                <a:gd name="T46" fmla="*/ 2756 w 3626"/>
                <a:gd name="T47" fmla="*/ 320 h 3924"/>
                <a:gd name="T48" fmla="*/ 2653 w 3626"/>
                <a:gd name="T49" fmla="*/ 409 h 3924"/>
                <a:gd name="T50" fmla="*/ 2543 w 3626"/>
                <a:gd name="T51" fmla="*/ 520 h 3924"/>
                <a:gd name="T52" fmla="*/ 2770 w 3626"/>
                <a:gd name="T53" fmla="*/ 3324 h 3924"/>
                <a:gd name="T54" fmla="*/ 2926 w 3626"/>
                <a:gd name="T55" fmla="*/ 3494 h 3924"/>
                <a:gd name="T56" fmla="*/ 3038 w 3626"/>
                <a:gd name="T57" fmla="*/ 3597 h 3924"/>
                <a:gd name="T58" fmla="*/ 3156 w 3626"/>
                <a:gd name="T59" fmla="*/ 3688 h 3924"/>
                <a:gd name="T60" fmla="*/ 3281 w 3626"/>
                <a:gd name="T61" fmla="*/ 3763 h 3924"/>
                <a:gd name="T62" fmla="*/ 3413 w 3626"/>
                <a:gd name="T63" fmla="*/ 3815 h 3924"/>
                <a:gd name="T64" fmla="*/ 3552 w 3626"/>
                <a:gd name="T65" fmla="*/ 3844 h 3924"/>
                <a:gd name="T66" fmla="*/ 3183 w 3626"/>
                <a:gd name="T67" fmla="*/ 3924 h 3924"/>
                <a:gd name="T68" fmla="*/ 3024 w 3626"/>
                <a:gd name="T69" fmla="*/ 3907 h 3924"/>
                <a:gd name="T70" fmla="*/ 2866 w 3626"/>
                <a:gd name="T71" fmla="*/ 3871 h 3924"/>
                <a:gd name="T72" fmla="*/ 2751 w 3626"/>
                <a:gd name="T73" fmla="*/ 3833 h 3924"/>
                <a:gd name="T74" fmla="*/ 2637 w 3626"/>
                <a:gd name="T75" fmla="*/ 3779 h 3924"/>
                <a:gd name="T76" fmla="*/ 2532 w 3626"/>
                <a:gd name="T77" fmla="*/ 3706 h 3924"/>
                <a:gd name="T78" fmla="*/ 2436 w 3626"/>
                <a:gd name="T79" fmla="*/ 3613 h 3924"/>
                <a:gd name="T80" fmla="*/ 2266 w 3626"/>
                <a:gd name="T81" fmla="*/ 3447 h 3924"/>
                <a:gd name="T82" fmla="*/ 2168 w 3626"/>
                <a:gd name="T83" fmla="*/ 3337 h 3924"/>
                <a:gd name="T84" fmla="*/ 1038 w 3626"/>
                <a:gd name="T85" fmla="*/ 3365 h 3924"/>
                <a:gd name="T86" fmla="*/ 1051 w 3626"/>
                <a:gd name="T87" fmla="*/ 3504 h 3924"/>
                <a:gd name="T88" fmla="*/ 1082 w 3626"/>
                <a:gd name="T89" fmla="*/ 3611 h 3924"/>
                <a:gd name="T90" fmla="*/ 1128 w 3626"/>
                <a:gd name="T91" fmla="*/ 3690 h 3924"/>
                <a:gd name="T92" fmla="*/ 1191 w 3626"/>
                <a:gd name="T93" fmla="*/ 3743 h 3924"/>
                <a:gd name="T94" fmla="*/ 1268 w 3626"/>
                <a:gd name="T95" fmla="*/ 3779 h 3924"/>
                <a:gd name="T96" fmla="*/ 1360 w 3626"/>
                <a:gd name="T97" fmla="*/ 3798 h 3924"/>
                <a:gd name="T98" fmla="*/ 1491 w 3626"/>
                <a:gd name="T99" fmla="*/ 3808 h 3924"/>
                <a:gd name="T100" fmla="*/ 512 w 3626"/>
                <a:gd name="T101" fmla="*/ 602 h 39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3626" h="3924">
                  <a:moveTo>
                    <a:pt x="512" y="602"/>
                  </a:moveTo>
                  <a:lnTo>
                    <a:pt x="511" y="562"/>
                  </a:lnTo>
                  <a:lnTo>
                    <a:pt x="510" y="525"/>
                  </a:lnTo>
                  <a:lnTo>
                    <a:pt x="506" y="488"/>
                  </a:lnTo>
                  <a:lnTo>
                    <a:pt x="503" y="455"/>
                  </a:lnTo>
                  <a:lnTo>
                    <a:pt x="498" y="423"/>
                  </a:lnTo>
                  <a:lnTo>
                    <a:pt x="492" y="393"/>
                  </a:lnTo>
                  <a:lnTo>
                    <a:pt x="485" y="366"/>
                  </a:lnTo>
                  <a:lnTo>
                    <a:pt x="477" y="341"/>
                  </a:lnTo>
                  <a:lnTo>
                    <a:pt x="468" y="317"/>
                  </a:lnTo>
                  <a:lnTo>
                    <a:pt x="458" y="294"/>
                  </a:lnTo>
                  <a:lnTo>
                    <a:pt x="447" y="274"/>
                  </a:lnTo>
                  <a:lnTo>
                    <a:pt x="434" y="256"/>
                  </a:lnTo>
                  <a:lnTo>
                    <a:pt x="421" y="238"/>
                  </a:lnTo>
                  <a:lnTo>
                    <a:pt x="407" y="222"/>
                  </a:lnTo>
                  <a:lnTo>
                    <a:pt x="392" y="208"/>
                  </a:lnTo>
                  <a:lnTo>
                    <a:pt x="377" y="195"/>
                  </a:lnTo>
                  <a:lnTo>
                    <a:pt x="360" y="184"/>
                  </a:lnTo>
                  <a:lnTo>
                    <a:pt x="342" y="173"/>
                  </a:lnTo>
                  <a:lnTo>
                    <a:pt x="324" y="164"/>
                  </a:lnTo>
                  <a:lnTo>
                    <a:pt x="303" y="156"/>
                  </a:lnTo>
                  <a:lnTo>
                    <a:pt x="283" y="149"/>
                  </a:lnTo>
                  <a:lnTo>
                    <a:pt x="261" y="143"/>
                  </a:lnTo>
                  <a:lnTo>
                    <a:pt x="240" y="137"/>
                  </a:lnTo>
                  <a:lnTo>
                    <a:pt x="216" y="133"/>
                  </a:lnTo>
                  <a:lnTo>
                    <a:pt x="191" y="129"/>
                  </a:lnTo>
                  <a:lnTo>
                    <a:pt x="166" y="127"/>
                  </a:lnTo>
                  <a:lnTo>
                    <a:pt x="141" y="123"/>
                  </a:lnTo>
                  <a:lnTo>
                    <a:pt x="114" y="122"/>
                  </a:lnTo>
                  <a:lnTo>
                    <a:pt x="58" y="120"/>
                  </a:lnTo>
                  <a:lnTo>
                    <a:pt x="0" y="119"/>
                  </a:lnTo>
                  <a:lnTo>
                    <a:pt x="0" y="3"/>
                  </a:lnTo>
                  <a:lnTo>
                    <a:pt x="1033" y="0"/>
                  </a:lnTo>
                  <a:lnTo>
                    <a:pt x="1037" y="1715"/>
                  </a:lnTo>
                  <a:lnTo>
                    <a:pt x="2214" y="473"/>
                  </a:lnTo>
                  <a:lnTo>
                    <a:pt x="2241" y="445"/>
                  </a:lnTo>
                  <a:lnTo>
                    <a:pt x="2267" y="417"/>
                  </a:lnTo>
                  <a:lnTo>
                    <a:pt x="2290" y="389"/>
                  </a:lnTo>
                  <a:lnTo>
                    <a:pt x="2312" y="363"/>
                  </a:lnTo>
                  <a:lnTo>
                    <a:pt x="2322" y="350"/>
                  </a:lnTo>
                  <a:lnTo>
                    <a:pt x="2330" y="337"/>
                  </a:lnTo>
                  <a:lnTo>
                    <a:pt x="2338" y="325"/>
                  </a:lnTo>
                  <a:lnTo>
                    <a:pt x="2344" y="313"/>
                  </a:lnTo>
                  <a:lnTo>
                    <a:pt x="2350" y="300"/>
                  </a:lnTo>
                  <a:lnTo>
                    <a:pt x="2353" y="289"/>
                  </a:lnTo>
                  <a:lnTo>
                    <a:pt x="2355" y="277"/>
                  </a:lnTo>
                  <a:lnTo>
                    <a:pt x="2356" y="265"/>
                  </a:lnTo>
                  <a:lnTo>
                    <a:pt x="2356" y="254"/>
                  </a:lnTo>
                  <a:lnTo>
                    <a:pt x="2355" y="243"/>
                  </a:lnTo>
                  <a:lnTo>
                    <a:pt x="2353" y="232"/>
                  </a:lnTo>
                  <a:lnTo>
                    <a:pt x="2351" y="222"/>
                  </a:lnTo>
                  <a:lnTo>
                    <a:pt x="2347" y="213"/>
                  </a:lnTo>
                  <a:lnTo>
                    <a:pt x="2344" y="204"/>
                  </a:lnTo>
                  <a:lnTo>
                    <a:pt x="2340" y="195"/>
                  </a:lnTo>
                  <a:lnTo>
                    <a:pt x="2334" y="188"/>
                  </a:lnTo>
                  <a:lnTo>
                    <a:pt x="2328" y="181"/>
                  </a:lnTo>
                  <a:lnTo>
                    <a:pt x="2322" y="174"/>
                  </a:lnTo>
                  <a:lnTo>
                    <a:pt x="2315" y="169"/>
                  </a:lnTo>
                  <a:lnTo>
                    <a:pt x="2306" y="162"/>
                  </a:lnTo>
                  <a:lnTo>
                    <a:pt x="2299" y="157"/>
                  </a:lnTo>
                  <a:lnTo>
                    <a:pt x="2289" y="152"/>
                  </a:lnTo>
                  <a:lnTo>
                    <a:pt x="2280" y="148"/>
                  </a:lnTo>
                  <a:lnTo>
                    <a:pt x="2269" y="144"/>
                  </a:lnTo>
                  <a:lnTo>
                    <a:pt x="2246" y="137"/>
                  </a:lnTo>
                  <a:lnTo>
                    <a:pt x="2220" y="132"/>
                  </a:lnTo>
                  <a:lnTo>
                    <a:pt x="2192" y="128"/>
                  </a:lnTo>
                  <a:lnTo>
                    <a:pt x="2162" y="124"/>
                  </a:lnTo>
                  <a:lnTo>
                    <a:pt x="2129" y="122"/>
                  </a:lnTo>
                  <a:lnTo>
                    <a:pt x="2093" y="120"/>
                  </a:lnTo>
                  <a:lnTo>
                    <a:pt x="2055" y="120"/>
                  </a:lnTo>
                  <a:lnTo>
                    <a:pt x="2015" y="119"/>
                  </a:lnTo>
                  <a:lnTo>
                    <a:pt x="2015" y="3"/>
                  </a:lnTo>
                  <a:lnTo>
                    <a:pt x="3378" y="3"/>
                  </a:lnTo>
                  <a:lnTo>
                    <a:pt x="3378" y="119"/>
                  </a:lnTo>
                  <a:lnTo>
                    <a:pt x="3321" y="120"/>
                  </a:lnTo>
                  <a:lnTo>
                    <a:pt x="3265" y="123"/>
                  </a:lnTo>
                  <a:lnTo>
                    <a:pt x="3238" y="125"/>
                  </a:lnTo>
                  <a:lnTo>
                    <a:pt x="3211" y="129"/>
                  </a:lnTo>
                  <a:lnTo>
                    <a:pt x="3184" y="132"/>
                  </a:lnTo>
                  <a:lnTo>
                    <a:pt x="3159" y="136"/>
                  </a:lnTo>
                  <a:lnTo>
                    <a:pt x="3133" y="142"/>
                  </a:lnTo>
                  <a:lnTo>
                    <a:pt x="3107" y="147"/>
                  </a:lnTo>
                  <a:lnTo>
                    <a:pt x="3081" y="153"/>
                  </a:lnTo>
                  <a:lnTo>
                    <a:pt x="3056" y="161"/>
                  </a:lnTo>
                  <a:lnTo>
                    <a:pt x="3032" y="169"/>
                  </a:lnTo>
                  <a:lnTo>
                    <a:pt x="3006" y="178"/>
                  </a:lnTo>
                  <a:lnTo>
                    <a:pt x="2981" y="188"/>
                  </a:lnTo>
                  <a:lnTo>
                    <a:pt x="2956" y="199"/>
                  </a:lnTo>
                  <a:lnTo>
                    <a:pt x="2932" y="209"/>
                  </a:lnTo>
                  <a:lnTo>
                    <a:pt x="2907" y="222"/>
                  </a:lnTo>
                  <a:lnTo>
                    <a:pt x="2882" y="236"/>
                  </a:lnTo>
                  <a:lnTo>
                    <a:pt x="2857" y="251"/>
                  </a:lnTo>
                  <a:lnTo>
                    <a:pt x="2833" y="266"/>
                  </a:lnTo>
                  <a:lnTo>
                    <a:pt x="2807" y="284"/>
                  </a:lnTo>
                  <a:lnTo>
                    <a:pt x="2782" y="302"/>
                  </a:lnTo>
                  <a:lnTo>
                    <a:pt x="2756" y="320"/>
                  </a:lnTo>
                  <a:lnTo>
                    <a:pt x="2731" y="341"/>
                  </a:lnTo>
                  <a:lnTo>
                    <a:pt x="2706" y="363"/>
                  </a:lnTo>
                  <a:lnTo>
                    <a:pt x="2679" y="386"/>
                  </a:lnTo>
                  <a:lnTo>
                    <a:pt x="2653" y="409"/>
                  </a:lnTo>
                  <a:lnTo>
                    <a:pt x="2626" y="435"/>
                  </a:lnTo>
                  <a:lnTo>
                    <a:pt x="2599" y="462"/>
                  </a:lnTo>
                  <a:lnTo>
                    <a:pt x="2571" y="490"/>
                  </a:lnTo>
                  <a:lnTo>
                    <a:pt x="2543" y="520"/>
                  </a:lnTo>
                  <a:lnTo>
                    <a:pt x="1449" y="1717"/>
                  </a:lnTo>
                  <a:lnTo>
                    <a:pt x="2673" y="3206"/>
                  </a:lnTo>
                  <a:lnTo>
                    <a:pt x="2721" y="3266"/>
                  </a:lnTo>
                  <a:lnTo>
                    <a:pt x="2770" y="3324"/>
                  </a:lnTo>
                  <a:lnTo>
                    <a:pt x="2821" y="3382"/>
                  </a:lnTo>
                  <a:lnTo>
                    <a:pt x="2872" y="3439"/>
                  </a:lnTo>
                  <a:lnTo>
                    <a:pt x="2899" y="3467"/>
                  </a:lnTo>
                  <a:lnTo>
                    <a:pt x="2926" y="3494"/>
                  </a:lnTo>
                  <a:lnTo>
                    <a:pt x="2954" y="3521"/>
                  </a:lnTo>
                  <a:lnTo>
                    <a:pt x="2981" y="3548"/>
                  </a:lnTo>
                  <a:lnTo>
                    <a:pt x="3009" y="3572"/>
                  </a:lnTo>
                  <a:lnTo>
                    <a:pt x="3038" y="3597"/>
                  </a:lnTo>
                  <a:lnTo>
                    <a:pt x="3067" y="3622"/>
                  </a:lnTo>
                  <a:lnTo>
                    <a:pt x="3096" y="3644"/>
                  </a:lnTo>
                  <a:lnTo>
                    <a:pt x="3126" y="3667"/>
                  </a:lnTo>
                  <a:lnTo>
                    <a:pt x="3156" y="3688"/>
                  </a:lnTo>
                  <a:lnTo>
                    <a:pt x="3187" y="3709"/>
                  </a:lnTo>
                  <a:lnTo>
                    <a:pt x="3218" y="3727"/>
                  </a:lnTo>
                  <a:lnTo>
                    <a:pt x="3249" y="3745"/>
                  </a:lnTo>
                  <a:lnTo>
                    <a:pt x="3281" y="3763"/>
                  </a:lnTo>
                  <a:lnTo>
                    <a:pt x="3314" y="3778"/>
                  </a:lnTo>
                  <a:lnTo>
                    <a:pt x="3346" y="3792"/>
                  </a:lnTo>
                  <a:lnTo>
                    <a:pt x="3379" y="3805"/>
                  </a:lnTo>
                  <a:lnTo>
                    <a:pt x="3413" y="3815"/>
                  </a:lnTo>
                  <a:lnTo>
                    <a:pt x="3447" y="3825"/>
                  </a:lnTo>
                  <a:lnTo>
                    <a:pt x="3482" y="3834"/>
                  </a:lnTo>
                  <a:lnTo>
                    <a:pt x="3517" y="3840"/>
                  </a:lnTo>
                  <a:lnTo>
                    <a:pt x="3552" y="3844"/>
                  </a:lnTo>
                  <a:lnTo>
                    <a:pt x="3589" y="3847"/>
                  </a:lnTo>
                  <a:lnTo>
                    <a:pt x="3626" y="3848"/>
                  </a:lnTo>
                  <a:lnTo>
                    <a:pt x="3626" y="3924"/>
                  </a:lnTo>
                  <a:lnTo>
                    <a:pt x="3183" y="3924"/>
                  </a:lnTo>
                  <a:lnTo>
                    <a:pt x="3163" y="3923"/>
                  </a:lnTo>
                  <a:lnTo>
                    <a:pt x="3107" y="3918"/>
                  </a:lnTo>
                  <a:lnTo>
                    <a:pt x="3068" y="3913"/>
                  </a:lnTo>
                  <a:lnTo>
                    <a:pt x="3024" y="3907"/>
                  </a:lnTo>
                  <a:lnTo>
                    <a:pt x="2975" y="3897"/>
                  </a:lnTo>
                  <a:lnTo>
                    <a:pt x="2922" y="3886"/>
                  </a:lnTo>
                  <a:lnTo>
                    <a:pt x="2894" y="3879"/>
                  </a:lnTo>
                  <a:lnTo>
                    <a:pt x="2866" y="3871"/>
                  </a:lnTo>
                  <a:lnTo>
                    <a:pt x="2838" y="3863"/>
                  </a:lnTo>
                  <a:lnTo>
                    <a:pt x="2809" y="3854"/>
                  </a:lnTo>
                  <a:lnTo>
                    <a:pt x="2780" y="3843"/>
                  </a:lnTo>
                  <a:lnTo>
                    <a:pt x="2751" y="3833"/>
                  </a:lnTo>
                  <a:lnTo>
                    <a:pt x="2722" y="3821"/>
                  </a:lnTo>
                  <a:lnTo>
                    <a:pt x="2693" y="3808"/>
                  </a:lnTo>
                  <a:lnTo>
                    <a:pt x="2665" y="3794"/>
                  </a:lnTo>
                  <a:lnTo>
                    <a:pt x="2637" y="3779"/>
                  </a:lnTo>
                  <a:lnTo>
                    <a:pt x="2610" y="3762"/>
                  </a:lnTo>
                  <a:lnTo>
                    <a:pt x="2583" y="3744"/>
                  </a:lnTo>
                  <a:lnTo>
                    <a:pt x="2557" y="3726"/>
                  </a:lnTo>
                  <a:lnTo>
                    <a:pt x="2532" y="3706"/>
                  </a:lnTo>
                  <a:lnTo>
                    <a:pt x="2509" y="3684"/>
                  </a:lnTo>
                  <a:lnTo>
                    <a:pt x="2486" y="3662"/>
                  </a:lnTo>
                  <a:lnTo>
                    <a:pt x="2465" y="3641"/>
                  </a:lnTo>
                  <a:lnTo>
                    <a:pt x="2436" y="3613"/>
                  </a:lnTo>
                  <a:lnTo>
                    <a:pt x="2400" y="3580"/>
                  </a:lnTo>
                  <a:lnTo>
                    <a:pt x="2358" y="3541"/>
                  </a:lnTo>
                  <a:lnTo>
                    <a:pt x="2313" y="3497"/>
                  </a:lnTo>
                  <a:lnTo>
                    <a:pt x="2266" y="3447"/>
                  </a:lnTo>
                  <a:lnTo>
                    <a:pt x="2241" y="3422"/>
                  </a:lnTo>
                  <a:lnTo>
                    <a:pt x="2216" y="3395"/>
                  </a:lnTo>
                  <a:lnTo>
                    <a:pt x="2191" y="3366"/>
                  </a:lnTo>
                  <a:lnTo>
                    <a:pt x="2168" y="3337"/>
                  </a:lnTo>
                  <a:lnTo>
                    <a:pt x="1049" y="1952"/>
                  </a:lnTo>
                  <a:lnTo>
                    <a:pt x="1037" y="1952"/>
                  </a:lnTo>
                  <a:lnTo>
                    <a:pt x="1037" y="3325"/>
                  </a:lnTo>
                  <a:lnTo>
                    <a:pt x="1038" y="3365"/>
                  </a:lnTo>
                  <a:lnTo>
                    <a:pt x="1039" y="3403"/>
                  </a:lnTo>
                  <a:lnTo>
                    <a:pt x="1042" y="3439"/>
                  </a:lnTo>
                  <a:lnTo>
                    <a:pt x="1047" y="3472"/>
                  </a:lnTo>
                  <a:lnTo>
                    <a:pt x="1051" y="3504"/>
                  </a:lnTo>
                  <a:lnTo>
                    <a:pt x="1057" y="3534"/>
                  </a:lnTo>
                  <a:lnTo>
                    <a:pt x="1064" y="3561"/>
                  </a:lnTo>
                  <a:lnTo>
                    <a:pt x="1072" y="3586"/>
                  </a:lnTo>
                  <a:lnTo>
                    <a:pt x="1082" y="3611"/>
                  </a:lnTo>
                  <a:lnTo>
                    <a:pt x="1092" y="3632"/>
                  </a:lnTo>
                  <a:lnTo>
                    <a:pt x="1102" y="3653"/>
                  </a:lnTo>
                  <a:lnTo>
                    <a:pt x="1115" y="3672"/>
                  </a:lnTo>
                  <a:lnTo>
                    <a:pt x="1128" y="3690"/>
                  </a:lnTo>
                  <a:lnTo>
                    <a:pt x="1142" y="3705"/>
                  </a:lnTo>
                  <a:lnTo>
                    <a:pt x="1157" y="3720"/>
                  </a:lnTo>
                  <a:lnTo>
                    <a:pt x="1174" y="3733"/>
                  </a:lnTo>
                  <a:lnTo>
                    <a:pt x="1191" y="3743"/>
                  </a:lnTo>
                  <a:lnTo>
                    <a:pt x="1209" y="3754"/>
                  </a:lnTo>
                  <a:lnTo>
                    <a:pt x="1227" y="3764"/>
                  </a:lnTo>
                  <a:lnTo>
                    <a:pt x="1248" y="3771"/>
                  </a:lnTo>
                  <a:lnTo>
                    <a:pt x="1268" y="3779"/>
                  </a:lnTo>
                  <a:lnTo>
                    <a:pt x="1290" y="3785"/>
                  </a:lnTo>
                  <a:lnTo>
                    <a:pt x="1312" y="3791"/>
                  </a:lnTo>
                  <a:lnTo>
                    <a:pt x="1335" y="3795"/>
                  </a:lnTo>
                  <a:lnTo>
                    <a:pt x="1360" y="3798"/>
                  </a:lnTo>
                  <a:lnTo>
                    <a:pt x="1384" y="3801"/>
                  </a:lnTo>
                  <a:lnTo>
                    <a:pt x="1409" y="3804"/>
                  </a:lnTo>
                  <a:lnTo>
                    <a:pt x="1436" y="3806"/>
                  </a:lnTo>
                  <a:lnTo>
                    <a:pt x="1491" y="3808"/>
                  </a:lnTo>
                  <a:lnTo>
                    <a:pt x="1549" y="3808"/>
                  </a:lnTo>
                  <a:lnTo>
                    <a:pt x="1549" y="3924"/>
                  </a:lnTo>
                  <a:lnTo>
                    <a:pt x="511" y="3924"/>
                  </a:lnTo>
                  <a:lnTo>
                    <a:pt x="512" y="60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9">
              <a:extLst>
                <a:ext uri="{FF2B5EF4-FFF2-40B4-BE49-F238E27FC236}">
                  <a16:creationId xmlns:a16="http://schemas.microsoft.com/office/drawing/2014/main" id="{46F8ED14-1BDA-4511-A860-7407C0366A0F}"/>
                </a:ext>
              </a:extLst>
            </xdr:cNvPr>
            <xdr:cNvSpPr>
              <a:spLocks noChangeAspect="1"/>
            </xdr:cNvSpPr>
          </xdr:nvSpPr>
          <xdr:spPr bwMode="auto">
            <a:xfrm>
              <a:off x="726" y="2604"/>
              <a:ext cx="251" cy="357"/>
            </a:xfrm>
            <a:custGeom>
              <a:avLst/>
              <a:gdLst>
                <a:gd name="T0" fmla="*/ 2623 w 2763"/>
                <a:gd name="T1" fmla="*/ 3250 h 3920"/>
                <a:gd name="T2" fmla="*/ 2576 w 2763"/>
                <a:gd name="T3" fmla="*/ 3372 h 3920"/>
                <a:gd name="T4" fmla="*/ 2518 w 2763"/>
                <a:gd name="T5" fmla="*/ 3472 h 3920"/>
                <a:gd name="T6" fmla="*/ 2445 w 2763"/>
                <a:gd name="T7" fmla="*/ 3551 h 3920"/>
                <a:gd name="T8" fmla="*/ 2356 w 2763"/>
                <a:gd name="T9" fmla="*/ 3611 h 3920"/>
                <a:gd name="T10" fmla="*/ 2248 w 2763"/>
                <a:gd name="T11" fmla="*/ 3653 h 3920"/>
                <a:gd name="T12" fmla="*/ 2119 w 2763"/>
                <a:gd name="T13" fmla="*/ 3679 h 3920"/>
                <a:gd name="T14" fmla="*/ 1967 w 2763"/>
                <a:gd name="T15" fmla="*/ 3689 h 3920"/>
                <a:gd name="T16" fmla="*/ 1263 w 2763"/>
                <a:gd name="T17" fmla="*/ 3688 h 3920"/>
                <a:gd name="T18" fmla="*/ 1186 w 2763"/>
                <a:gd name="T19" fmla="*/ 3677 h 3920"/>
                <a:gd name="T20" fmla="*/ 1129 w 2763"/>
                <a:gd name="T21" fmla="*/ 3654 h 3920"/>
                <a:gd name="T22" fmla="*/ 1088 w 2763"/>
                <a:gd name="T23" fmla="*/ 3614 h 3920"/>
                <a:gd name="T24" fmla="*/ 1062 w 2763"/>
                <a:gd name="T25" fmla="*/ 3553 h 3920"/>
                <a:gd name="T26" fmla="*/ 1046 w 2763"/>
                <a:gd name="T27" fmla="*/ 3466 h 3920"/>
                <a:gd name="T28" fmla="*/ 1039 w 2763"/>
                <a:gd name="T29" fmla="*/ 3349 h 3920"/>
                <a:gd name="T30" fmla="*/ 1554 w 2763"/>
                <a:gd name="T31" fmla="*/ 1984 h 3920"/>
                <a:gd name="T32" fmla="*/ 1692 w 2763"/>
                <a:gd name="T33" fmla="*/ 1987 h 3920"/>
                <a:gd name="T34" fmla="*/ 1810 w 2763"/>
                <a:gd name="T35" fmla="*/ 2001 h 3920"/>
                <a:gd name="T36" fmla="*/ 1908 w 2763"/>
                <a:gd name="T37" fmla="*/ 2026 h 3920"/>
                <a:gd name="T38" fmla="*/ 1989 w 2763"/>
                <a:gd name="T39" fmla="*/ 2064 h 3920"/>
                <a:gd name="T40" fmla="*/ 2050 w 2763"/>
                <a:gd name="T41" fmla="*/ 2118 h 3920"/>
                <a:gd name="T42" fmla="*/ 2093 w 2763"/>
                <a:gd name="T43" fmla="*/ 2190 h 3920"/>
                <a:gd name="T44" fmla="*/ 2119 w 2763"/>
                <a:gd name="T45" fmla="*/ 2280 h 3920"/>
                <a:gd name="T46" fmla="*/ 2128 w 2763"/>
                <a:gd name="T47" fmla="*/ 2393 h 3920"/>
                <a:gd name="T48" fmla="*/ 2128 w 2763"/>
                <a:gd name="T49" fmla="*/ 1355 h 3920"/>
                <a:gd name="T50" fmla="*/ 2115 w 2763"/>
                <a:gd name="T51" fmla="*/ 1482 h 3920"/>
                <a:gd name="T52" fmla="*/ 2085 w 2763"/>
                <a:gd name="T53" fmla="*/ 1579 h 3920"/>
                <a:gd name="T54" fmla="*/ 2036 w 2763"/>
                <a:gd name="T55" fmla="*/ 1649 h 3920"/>
                <a:gd name="T56" fmla="*/ 1971 w 2763"/>
                <a:gd name="T57" fmla="*/ 1697 h 3920"/>
                <a:gd name="T58" fmla="*/ 1886 w 2763"/>
                <a:gd name="T59" fmla="*/ 1728 h 3920"/>
                <a:gd name="T60" fmla="*/ 1782 w 2763"/>
                <a:gd name="T61" fmla="*/ 1745 h 3920"/>
                <a:gd name="T62" fmla="*/ 1625 w 2763"/>
                <a:gd name="T63" fmla="*/ 1751 h 3920"/>
                <a:gd name="T64" fmla="*/ 1038 w 2763"/>
                <a:gd name="T65" fmla="*/ 649 h 3920"/>
                <a:gd name="T66" fmla="*/ 1048 w 2763"/>
                <a:gd name="T67" fmla="*/ 443 h 3920"/>
                <a:gd name="T68" fmla="*/ 1064 w 2763"/>
                <a:gd name="T69" fmla="*/ 362 h 3920"/>
                <a:gd name="T70" fmla="*/ 1093 w 2763"/>
                <a:gd name="T71" fmla="*/ 305 h 3920"/>
                <a:gd name="T72" fmla="*/ 1137 w 2763"/>
                <a:gd name="T73" fmla="*/ 267 h 3920"/>
                <a:gd name="T74" fmla="*/ 1198 w 2763"/>
                <a:gd name="T75" fmla="*/ 244 h 3920"/>
                <a:gd name="T76" fmla="*/ 1307 w 2763"/>
                <a:gd name="T77" fmla="*/ 232 h 3920"/>
                <a:gd name="T78" fmla="*/ 1913 w 2763"/>
                <a:gd name="T79" fmla="*/ 235 h 3920"/>
                <a:gd name="T80" fmla="*/ 2050 w 2763"/>
                <a:gd name="T81" fmla="*/ 253 h 3920"/>
                <a:gd name="T82" fmla="*/ 2167 w 2763"/>
                <a:gd name="T83" fmla="*/ 283 h 3920"/>
                <a:gd name="T84" fmla="*/ 2264 w 2763"/>
                <a:gd name="T85" fmla="*/ 330 h 3920"/>
                <a:gd name="T86" fmla="*/ 2346 w 2763"/>
                <a:gd name="T87" fmla="*/ 395 h 3920"/>
                <a:gd name="T88" fmla="*/ 2412 w 2763"/>
                <a:gd name="T89" fmla="*/ 479 h 3920"/>
                <a:gd name="T90" fmla="*/ 2465 w 2763"/>
                <a:gd name="T91" fmla="*/ 582 h 3920"/>
                <a:gd name="T92" fmla="*/ 2507 w 2763"/>
                <a:gd name="T93" fmla="*/ 708 h 3920"/>
                <a:gd name="T94" fmla="*/ 2596 w 2763"/>
                <a:gd name="T95" fmla="*/ 0 h 3920"/>
                <a:gd name="T96" fmla="*/ 0 w 2763"/>
                <a:gd name="T97" fmla="*/ 116 h 3920"/>
                <a:gd name="T98" fmla="*/ 164 w 2763"/>
                <a:gd name="T99" fmla="*/ 124 h 3920"/>
                <a:gd name="T100" fmla="*/ 259 w 2763"/>
                <a:gd name="T101" fmla="*/ 140 h 3920"/>
                <a:gd name="T102" fmla="*/ 340 w 2763"/>
                <a:gd name="T103" fmla="*/ 170 h 3920"/>
                <a:gd name="T104" fmla="*/ 406 w 2763"/>
                <a:gd name="T105" fmla="*/ 219 h 3920"/>
                <a:gd name="T106" fmla="*/ 457 w 2763"/>
                <a:gd name="T107" fmla="*/ 291 h 3920"/>
                <a:gd name="T108" fmla="*/ 491 w 2763"/>
                <a:gd name="T109" fmla="*/ 390 h 3920"/>
                <a:gd name="T110" fmla="*/ 510 w 2763"/>
                <a:gd name="T111" fmla="*/ 521 h 3920"/>
                <a:gd name="T112" fmla="*/ 2722 w 2763"/>
                <a:gd name="T113" fmla="*/ 3920 h 3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763" h="3920">
                  <a:moveTo>
                    <a:pt x="2650" y="3142"/>
                  </a:moveTo>
                  <a:lnTo>
                    <a:pt x="2641" y="3180"/>
                  </a:lnTo>
                  <a:lnTo>
                    <a:pt x="2632" y="3215"/>
                  </a:lnTo>
                  <a:lnTo>
                    <a:pt x="2623" y="3250"/>
                  </a:lnTo>
                  <a:lnTo>
                    <a:pt x="2612" y="3282"/>
                  </a:lnTo>
                  <a:lnTo>
                    <a:pt x="2601" y="3313"/>
                  </a:lnTo>
                  <a:lnTo>
                    <a:pt x="2589" y="3343"/>
                  </a:lnTo>
                  <a:lnTo>
                    <a:pt x="2576" y="3372"/>
                  </a:lnTo>
                  <a:lnTo>
                    <a:pt x="2564" y="3399"/>
                  </a:lnTo>
                  <a:lnTo>
                    <a:pt x="2550" y="3425"/>
                  </a:lnTo>
                  <a:lnTo>
                    <a:pt x="2535" y="3449"/>
                  </a:lnTo>
                  <a:lnTo>
                    <a:pt x="2518" y="3472"/>
                  </a:lnTo>
                  <a:lnTo>
                    <a:pt x="2502" y="3494"/>
                  </a:lnTo>
                  <a:lnTo>
                    <a:pt x="2484" y="3514"/>
                  </a:lnTo>
                  <a:lnTo>
                    <a:pt x="2466" y="3534"/>
                  </a:lnTo>
                  <a:lnTo>
                    <a:pt x="2445" y="3551"/>
                  </a:lnTo>
                  <a:lnTo>
                    <a:pt x="2425" y="3568"/>
                  </a:lnTo>
                  <a:lnTo>
                    <a:pt x="2403" y="3583"/>
                  </a:lnTo>
                  <a:lnTo>
                    <a:pt x="2381" y="3598"/>
                  </a:lnTo>
                  <a:lnTo>
                    <a:pt x="2356" y="3611"/>
                  </a:lnTo>
                  <a:lnTo>
                    <a:pt x="2331" y="3623"/>
                  </a:lnTo>
                  <a:lnTo>
                    <a:pt x="2304" y="3635"/>
                  </a:lnTo>
                  <a:lnTo>
                    <a:pt x="2277" y="3645"/>
                  </a:lnTo>
                  <a:lnTo>
                    <a:pt x="2248" y="3653"/>
                  </a:lnTo>
                  <a:lnTo>
                    <a:pt x="2218" y="3661"/>
                  </a:lnTo>
                  <a:lnTo>
                    <a:pt x="2187" y="3668"/>
                  </a:lnTo>
                  <a:lnTo>
                    <a:pt x="2154" y="3674"/>
                  </a:lnTo>
                  <a:lnTo>
                    <a:pt x="2119" y="3679"/>
                  </a:lnTo>
                  <a:lnTo>
                    <a:pt x="2084" y="3682"/>
                  </a:lnTo>
                  <a:lnTo>
                    <a:pt x="2047" y="3685"/>
                  </a:lnTo>
                  <a:lnTo>
                    <a:pt x="2008" y="3688"/>
                  </a:lnTo>
                  <a:lnTo>
                    <a:pt x="1967" y="3689"/>
                  </a:lnTo>
                  <a:lnTo>
                    <a:pt x="1927" y="3690"/>
                  </a:lnTo>
                  <a:lnTo>
                    <a:pt x="1361" y="3690"/>
                  </a:lnTo>
                  <a:lnTo>
                    <a:pt x="1309" y="3689"/>
                  </a:lnTo>
                  <a:lnTo>
                    <a:pt x="1263" y="3688"/>
                  </a:lnTo>
                  <a:lnTo>
                    <a:pt x="1241" y="3685"/>
                  </a:lnTo>
                  <a:lnTo>
                    <a:pt x="1222" y="3683"/>
                  </a:lnTo>
                  <a:lnTo>
                    <a:pt x="1204" y="3680"/>
                  </a:lnTo>
                  <a:lnTo>
                    <a:pt x="1186" y="3677"/>
                  </a:lnTo>
                  <a:lnTo>
                    <a:pt x="1170" y="3673"/>
                  </a:lnTo>
                  <a:lnTo>
                    <a:pt x="1155" y="3667"/>
                  </a:lnTo>
                  <a:lnTo>
                    <a:pt x="1142" y="3662"/>
                  </a:lnTo>
                  <a:lnTo>
                    <a:pt x="1129" y="3654"/>
                  </a:lnTo>
                  <a:lnTo>
                    <a:pt x="1118" y="3646"/>
                  </a:lnTo>
                  <a:lnTo>
                    <a:pt x="1107" y="3637"/>
                  </a:lnTo>
                  <a:lnTo>
                    <a:pt x="1097" y="3626"/>
                  </a:lnTo>
                  <a:lnTo>
                    <a:pt x="1088" y="3614"/>
                  </a:lnTo>
                  <a:lnTo>
                    <a:pt x="1081" y="3602"/>
                  </a:lnTo>
                  <a:lnTo>
                    <a:pt x="1073" y="3586"/>
                  </a:lnTo>
                  <a:lnTo>
                    <a:pt x="1068" y="3570"/>
                  </a:lnTo>
                  <a:lnTo>
                    <a:pt x="1062" y="3553"/>
                  </a:lnTo>
                  <a:lnTo>
                    <a:pt x="1057" y="3534"/>
                  </a:lnTo>
                  <a:lnTo>
                    <a:pt x="1053" y="3513"/>
                  </a:lnTo>
                  <a:lnTo>
                    <a:pt x="1050" y="3491"/>
                  </a:lnTo>
                  <a:lnTo>
                    <a:pt x="1046" y="3466"/>
                  </a:lnTo>
                  <a:lnTo>
                    <a:pt x="1044" y="3440"/>
                  </a:lnTo>
                  <a:lnTo>
                    <a:pt x="1042" y="3411"/>
                  </a:lnTo>
                  <a:lnTo>
                    <a:pt x="1040" y="3381"/>
                  </a:lnTo>
                  <a:lnTo>
                    <a:pt x="1039" y="3349"/>
                  </a:lnTo>
                  <a:lnTo>
                    <a:pt x="1038" y="3277"/>
                  </a:lnTo>
                  <a:lnTo>
                    <a:pt x="1037" y="3195"/>
                  </a:lnTo>
                  <a:lnTo>
                    <a:pt x="1037" y="1984"/>
                  </a:lnTo>
                  <a:lnTo>
                    <a:pt x="1554" y="1984"/>
                  </a:lnTo>
                  <a:lnTo>
                    <a:pt x="1590" y="1984"/>
                  </a:lnTo>
                  <a:lnTo>
                    <a:pt x="1625" y="1985"/>
                  </a:lnTo>
                  <a:lnTo>
                    <a:pt x="1659" y="1986"/>
                  </a:lnTo>
                  <a:lnTo>
                    <a:pt x="1692" y="1987"/>
                  </a:lnTo>
                  <a:lnTo>
                    <a:pt x="1723" y="1990"/>
                  </a:lnTo>
                  <a:lnTo>
                    <a:pt x="1753" y="1993"/>
                  </a:lnTo>
                  <a:lnTo>
                    <a:pt x="1782" y="1996"/>
                  </a:lnTo>
                  <a:lnTo>
                    <a:pt x="1810" y="2001"/>
                  </a:lnTo>
                  <a:lnTo>
                    <a:pt x="1836" y="2006"/>
                  </a:lnTo>
                  <a:lnTo>
                    <a:pt x="1862" y="2012"/>
                  </a:lnTo>
                  <a:lnTo>
                    <a:pt x="1886" y="2018"/>
                  </a:lnTo>
                  <a:lnTo>
                    <a:pt x="1908" y="2026"/>
                  </a:lnTo>
                  <a:lnTo>
                    <a:pt x="1931" y="2034"/>
                  </a:lnTo>
                  <a:lnTo>
                    <a:pt x="1951" y="2044"/>
                  </a:lnTo>
                  <a:lnTo>
                    <a:pt x="1971" y="2053"/>
                  </a:lnTo>
                  <a:lnTo>
                    <a:pt x="1989" y="2064"/>
                  </a:lnTo>
                  <a:lnTo>
                    <a:pt x="2006" y="2076"/>
                  </a:lnTo>
                  <a:lnTo>
                    <a:pt x="2021" y="2089"/>
                  </a:lnTo>
                  <a:lnTo>
                    <a:pt x="2036" y="2103"/>
                  </a:lnTo>
                  <a:lnTo>
                    <a:pt x="2050" y="2118"/>
                  </a:lnTo>
                  <a:lnTo>
                    <a:pt x="2063" y="2134"/>
                  </a:lnTo>
                  <a:lnTo>
                    <a:pt x="2074" y="2152"/>
                  </a:lnTo>
                  <a:lnTo>
                    <a:pt x="2085" y="2171"/>
                  </a:lnTo>
                  <a:lnTo>
                    <a:pt x="2093" y="2190"/>
                  </a:lnTo>
                  <a:lnTo>
                    <a:pt x="2102" y="2211"/>
                  </a:lnTo>
                  <a:lnTo>
                    <a:pt x="2108" y="2233"/>
                  </a:lnTo>
                  <a:lnTo>
                    <a:pt x="2115" y="2256"/>
                  </a:lnTo>
                  <a:lnTo>
                    <a:pt x="2119" y="2280"/>
                  </a:lnTo>
                  <a:lnTo>
                    <a:pt x="2124" y="2306"/>
                  </a:lnTo>
                  <a:lnTo>
                    <a:pt x="2126" y="2334"/>
                  </a:lnTo>
                  <a:lnTo>
                    <a:pt x="2128" y="2363"/>
                  </a:lnTo>
                  <a:lnTo>
                    <a:pt x="2128" y="2393"/>
                  </a:lnTo>
                  <a:lnTo>
                    <a:pt x="2196" y="2393"/>
                  </a:lnTo>
                  <a:lnTo>
                    <a:pt x="2196" y="1319"/>
                  </a:lnTo>
                  <a:lnTo>
                    <a:pt x="2128" y="1319"/>
                  </a:lnTo>
                  <a:lnTo>
                    <a:pt x="2128" y="1355"/>
                  </a:lnTo>
                  <a:lnTo>
                    <a:pt x="2126" y="1390"/>
                  </a:lnTo>
                  <a:lnTo>
                    <a:pt x="2124" y="1423"/>
                  </a:lnTo>
                  <a:lnTo>
                    <a:pt x="2119" y="1453"/>
                  </a:lnTo>
                  <a:lnTo>
                    <a:pt x="2115" y="1482"/>
                  </a:lnTo>
                  <a:lnTo>
                    <a:pt x="2108" y="1509"/>
                  </a:lnTo>
                  <a:lnTo>
                    <a:pt x="2102" y="1534"/>
                  </a:lnTo>
                  <a:lnTo>
                    <a:pt x="2093" y="1558"/>
                  </a:lnTo>
                  <a:lnTo>
                    <a:pt x="2085" y="1579"/>
                  </a:lnTo>
                  <a:lnTo>
                    <a:pt x="2074" y="1598"/>
                  </a:lnTo>
                  <a:lnTo>
                    <a:pt x="2063" y="1617"/>
                  </a:lnTo>
                  <a:lnTo>
                    <a:pt x="2050" y="1634"/>
                  </a:lnTo>
                  <a:lnTo>
                    <a:pt x="2036" y="1649"/>
                  </a:lnTo>
                  <a:lnTo>
                    <a:pt x="2021" y="1663"/>
                  </a:lnTo>
                  <a:lnTo>
                    <a:pt x="2006" y="1676"/>
                  </a:lnTo>
                  <a:lnTo>
                    <a:pt x="1989" y="1688"/>
                  </a:lnTo>
                  <a:lnTo>
                    <a:pt x="1971" y="1697"/>
                  </a:lnTo>
                  <a:lnTo>
                    <a:pt x="1951" y="1707"/>
                  </a:lnTo>
                  <a:lnTo>
                    <a:pt x="1931" y="1715"/>
                  </a:lnTo>
                  <a:lnTo>
                    <a:pt x="1908" y="1722"/>
                  </a:lnTo>
                  <a:lnTo>
                    <a:pt x="1886" y="1728"/>
                  </a:lnTo>
                  <a:lnTo>
                    <a:pt x="1862" y="1733"/>
                  </a:lnTo>
                  <a:lnTo>
                    <a:pt x="1836" y="1737"/>
                  </a:lnTo>
                  <a:lnTo>
                    <a:pt x="1810" y="1742"/>
                  </a:lnTo>
                  <a:lnTo>
                    <a:pt x="1782" y="1745"/>
                  </a:lnTo>
                  <a:lnTo>
                    <a:pt x="1753" y="1747"/>
                  </a:lnTo>
                  <a:lnTo>
                    <a:pt x="1723" y="1749"/>
                  </a:lnTo>
                  <a:lnTo>
                    <a:pt x="1692" y="1750"/>
                  </a:lnTo>
                  <a:lnTo>
                    <a:pt x="1625" y="1751"/>
                  </a:lnTo>
                  <a:lnTo>
                    <a:pt x="1554" y="1752"/>
                  </a:lnTo>
                  <a:lnTo>
                    <a:pt x="1037" y="1752"/>
                  </a:lnTo>
                  <a:lnTo>
                    <a:pt x="1037" y="725"/>
                  </a:lnTo>
                  <a:lnTo>
                    <a:pt x="1038" y="649"/>
                  </a:lnTo>
                  <a:lnTo>
                    <a:pt x="1039" y="581"/>
                  </a:lnTo>
                  <a:lnTo>
                    <a:pt x="1041" y="521"/>
                  </a:lnTo>
                  <a:lnTo>
                    <a:pt x="1044" y="467"/>
                  </a:lnTo>
                  <a:lnTo>
                    <a:pt x="1048" y="443"/>
                  </a:lnTo>
                  <a:lnTo>
                    <a:pt x="1051" y="420"/>
                  </a:lnTo>
                  <a:lnTo>
                    <a:pt x="1054" y="400"/>
                  </a:lnTo>
                  <a:lnTo>
                    <a:pt x="1059" y="381"/>
                  </a:lnTo>
                  <a:lnTo>
                    <a:pt x="1064" y="362"/>
                  </a:lnTo>
                  <a:lnTo>
                    <a:pt x="1070" y="346"/>
                  </a:lnTo>
                  <a:lnTo>
                    <a:pt x="1077" y="331"/>
                  </a:lnTo>
                  <a:lnTo>
                    <a:pt x="1084" y="317"/>
                  </a:lnTo>
                  <a:lnTo>
                    <a:pt x="1093" y="305"/>
                  </a:lnTo>
                  <a:lnTo>
                    <a:pt x="1102" y="294"/>
                  </a:lnTo>
                  <a:lnTo>
                    <a:pt x="1112" y="284"/>
                  </a:lnTo>
                  <a:lnTo>
                    <a:pt x="1124" y="275"/>
                  </a:lnTo>
                  <a:lnTo>
                    <a:pt x="1137" y="267"/>
                  </a:lnTo>
                  <a:lnTo>
                    <a:pt x="1150" y="260"/>
                  </a:lnTo>
                  <a:lnTo>
                    <a:pt x="1165" y="254"/>
                  </a:lnTo>
                  <a:lnTo>
                    <a:pt x="1181" y="248"/>
                  </a:lnTo>
                  <a:lnTo>
                    <a:pt x="1198" y="244"/>
                  </a:lnTo>
                  <a:lnTo>
                    <a:pt x="1218" y="241"/>
                  </a:lnTo>
                  <a:lnTo>
                    <a:pt x="1238" y="238"/>
                  </a:lnTo>
                  <a:lnTo>
                    <a:pt x="1260" y="235"/>
                  </a:lnTo>
                  <a:lnTo>
                    <a:pt x="1307" y="232"/>
                  </a:lnTo>
                  <a:lnTo>
                    <a:pt x="1361" y="232"/>
                  </a:lnTo>
                  <a:lnTo>
                    <a:pt x="1836" y="232"/>
                  </a:lnTo>
                  <a:lnTo>
                    <a:pt x="1875" y="234"/>
                  </a:lnTo>
                  <a:lnTo>
                    <a:pt x="1913" y="235"/>
                  </a:lnTo>
                  <a:lnTo>
                    <a:pt x="1949" y="239"/>
                  </a:lnTo>
                  <a:lnTo>
                    <a:pt x="1984" y="242"/>
                  </a:lnTo>
                  <a:lnTo>
                    <a:pt x="2018" y="247"/>
                  </a:lnTo>
                  <a:lnTo>
                    <a:pt x="2050" y="253"/>
                  </a:lnTo>
                  <a:lnTo>
                    <a:pt x="2082" y="258"/>
                  </a:lnTo>
                  <a:lnTo>
                    <a:pt x="2111" y="266"/>
                  </a:lnTo>
                  <a:lnTo>
                    <a:pt x="2140" y="274"/>
                  </a:lnTo>
                  <a:lnTo>
                    <a:pt x="2167" y="283"/>
                  </a:lnTo>
                  <a:lnTo>
                    <a:pt x="2193" y="294"/>
                  </a:lnTo>
                  <a:lnTo>
                    <a:pt x="2218" y="304"/>
                  </a:lnTo>
                  <a:lnTo>
                    <a:pt x="2242" y="317"/>
                  </a:lnTo>
                  <a:lnTo>
                    <a:pt x="2264" y="330"/>
                  </a:lnTo>
                  <a:lnTo>
                    <a:pt x="2287" y="345"/>
                  </a:lnTo>
                  <a:lnTo>
                    <a:pt x="2307" y="360"/>
                  </a:lnTo>
                  <a:lnTo>
                    <a:pt x="2327" y="377"/>
                  </a:lnTo>
                  <a:lnTo>
                    <a:pt x="2346" y="395"/>
                  </a:lnTo>
                  <a:lnTo>
                    <a:pt x="2363" y="414"/>
                  </a:lnTo>
                  <a:lnTo>
                    <a:pt x="2381" y="434"/>
                  </a:lnTo>
                  <a:lnTo>
                    <a:pt x="2397" y="456"/>
                  </a:lnTo>
                  <a:lnTo>
                    <a:pt x="2412" y="479"/>
                  </a:lnTo>
                  <a:lnTo>
                    <a:pt x="2427" y="502"/>
                  </a:lnTo>
                  <a:lnTo>
                    <a:pt x="2440" y="528"/>
                  </a:lnTo>
                  <a:lnTo>
                    <a:pt x="2453" y="554"/>
                  </a:lnTo>
                  <a:lnTo>
                    <a:pt x="2465" y="582"/>
                  </a:lnTo>
                  <a:lnTo>
                    <a:pt x="2476" y="611"/>
                  </a:lnTo>
                  <a:lnTo>
                    <a:pt x="2487" y="642"/>
                  </a:lnTo>
                  <a:lnTo>
                    <a:pt x="2497" y="674"/>
                  </a:lnTo>
                  <a:lnTo>
                    <a:pt x="2507" y="708"/>
                  </a:lnTo>
                  <a:lnTo>
                    <a:pt x="2515" y="742"/>
                  </a:lnTo>
                  <a:lnTo>
                    <a:pt x="2524" y="779"/>
                  </a:lnTo>
                  <a:lnTo>
                    <a:pt x="2637" y="779"/>
                  </a:lnTo>
                  <a:lnTo>
                    <a:pt x="2596" y="0"/>
                  </a:lnTo>
                  <a:lnTo>
                    <a:pt x="1248" y="0"/>
                  </a:lnTo>
                  <a:lnTo>
                    <a:pt x="1248" y="1"/>
                  </a:lnTo>
                  <a:lnTo>
                    <a:pt x="0" y="1"/>
                  </a:lnTo>
                  <a:lnTo>
                    <a:pt x="0" y="116"/>
                  </a:lnTo>
                  <a:lnTo>
                    <a:pt x="58" y="117"/>
                  </a:lnTo>
                  <a:lnTo>
                    <a:pt x="113" y="119"/>
                  </a:lnTo>
                  <a:lnTo>
                    <a:pt x="139" y="120"/>
                  </a:lnTo>
                  <a:lnTo>
                    <a:pt x="164" y="124"/>
                  </a:lnTo>
                  <a:lnTo>
                    <a:pt x="189" y="126"/>
                  </a:lnTo>
                  <a:lnTo>
                    <a:pt x="214" y="130"/>
                  </a:lnTo>
                  <a:lnTo>
                    <a:pt x="236" y="134"/>
                  </a:lnTo>
                  <a:lnTo>
                    <a:pt x="259" y="140"/>
                  </a:lnTo>
                  <a:lnTo>
                    <a:pt x="280" y="145"/>
                  </a:lnTo>
                  <a:lnTo>
                    <a:pt x="301" y="153"/>
                  </a:lnTo>
                  <a:lnTo>
                    <a:pt x="321" y="161"/>
                  </a:lnTo>
                  <a:lnTo>
                    <a:pt x="340" y="170"/>
                  </a:lnTo>
                  <a:lnTo>
                    <a:pt x="358" y="181"/>
                  </a:lnTo>
                  <a:lnTo>
                    <a:pt x="375" y="192"/>
                  </a:lnTo>
                  <a:lnTo>
                    <a:pt x="391" y="205"/>
                  </a:lnTo>
                  <a:lnTo>
                    <a:pt x="406" y="219"/>
                  </a:lnTo>
                  <a:lnTo>
                    <a:pt x="420" y="235"/>
                  </a:lnTo>
                  <a:lnTo>
                    <a:pt x="433" y="253"/>
                  </a:lnTo>
                  <a:lnTo>
                    <a:pt x="446" y="271"/>
                  </a:lnTo>
                  <a:lnTo>
                    <a:pt x="457" y="291"/>
                  </a:lnTo>
                  <a:lnTo>
                    <a:pt x="468" y="314"/>
                  </a:lnTo>
                  <a:lnTo>
                    <a:pt x="476" y="338"/>
                  </a:lnTo>
                  <a:lnTo>
                    <a:pt x="485" y="363"/>
                  </a:lnTo>
                  <a:lnTo>
                    <a:pt x="491" y="390"/>
                  </a:lnTo>
                  <a:lnTo>
                    <a:pt x="498" y="420"/>
                  </a:lnTo>
                  <a:lnTo>
                    <a:pt x="503" y="452"/>
                  </a:lnTo>
                  <a:lnTo>
                    <a:pt x="506" y="485"/>
                  </a:lnTo>
                  <a:lnTo>
                    <a:pt x="510" y="521"/>
                  </a:lnTo>
                  <a:lnTo>
                    <a:pt x="511" y="559"/>
                  </a:lnTo>
                  <a:lnTo>
                    <a:pt x="512" y="599"/>
                  </a:lnTo>
                  <a:lnTo>
                    <a:pt x="511" y="3918"/>
                  </a:lnTo>
                  <a:lnTo>
                    <a:pt x="2722" y="3920"/>
                  </a:lnTo>
                  <a:lnTo>
                    <a:pt x="2763" y="3142"/>
                  </a:lnTo>
                  <a:lnTo>
                    <a:pt x="2650" y="314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485775</xdr:colOff>
      <xdr:row>1</xdr:row>
      <xdr:rowOff>66675</xdr:rowOff>
    </xdr:from>
    <xdr:to>
      <xdr:col>9</xdr:col>
      <xdr:colOff>438150</xdr:colOff>
      <xdr:row>6</xdr:row>
      <xdr:rowOff>85725</xdr:rowOff>
    </xdr:to>
    <xdr:grpSp>
      <xdr:nvGrpSpPr>
        <xdr:cNvPr id="1025" name="Group 1">
          <a:extLst>
            <a:ext uri="{FF2B5EF4-FFF2-40B4-BE49-F238E27FC236}">
              <a16:creationId xmlns:a16="http://schemas.microsoft.com/office/drawing/2014/main" id="{00000000-0008-0000-0000-000001040000}"/>
            </a:ext>
          </a:extLst>
        </xdr:cNvPr>
        <xdr:cNvGrpSpPr>
          <a:grpSpLocks noChangeAspect="1"/>
        </xdr:cNvGrpSpPr>
      </xdr:nvGrpSpPr>
      <xdr:grpSpPr bwMode="auto">
        <a:xfrm>
          <a:off x="4609540" y="234763"/>
          <a:ext cx="1072963" cy="859491"/>
          <a:chOff x="0" y="1776"/>
          <a:chExt cx="1565" cy="1292"/>
        </a:xfrm>
      </xdr:grpSpPr>
      <xdr:sp macro="" textlink="">
        <xdr:nvSpPr>
          <xdr:cNvPr id="1026" name="Rectangle 2">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0" y="1776"/>
            <a:ext cx="1565" cy="1292"/>
          </a:xfrm>
          <a:prstGeom prst="rect">
            <a:avLst/>
          </a:prstGeom>
          <a:solidFill>
            <a:srgbClr val="26521A"/>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1027" name="Group 3">
            <a:extLst>
              <a:ext uri="{FF2B5EF4-FFF2-40B4-BE49-F238E27FC236}">
                <a16:creationId xmlns:a16="http://schemas.microsoft.com/office/drawing/2014/main" id="{00000000-0008-0000-0000-000003040000}"/>
              </a:ext>
            </a:extLst>
          </xdr:cNvPr>
          <xdr:cNvGrpSpPr>
            <a:grpSpLocks noChangeAspect="1"/>
          </xdr:cNvGrpSpPr>
        </xdr:nvGrpSpPr>
        <xdr:grpSpPr bwMode="auto">
          <a:xfrm>
            <a:off x="405" y="2604"/>
            <a:ext cx="1065" cy="364"/>
            <a:chOff x="405" y="2604"/>
            <a:chExt cx="1065" cy="364"/>
          </a:xfrm>
        </xdr:grpSpPr>
        <xdr:sp macro="" textlink="">
          <xdr:nvSpPr>
            <xdr:cNvPr id="1028" name="Freeform 4">
              <a:extLst>
                <a:ext uri="{FF2B5EF4-FFF2-40B4-BE49-F238E27FC236}">
                  <a16:creationId xmlns:a16="http://schemas.microsoft.com/office/drawing/2014/main" id="{00000000-0008-0000-0000-000004040000}"/>
                </a:ext>
              </a:extLst>
            </xdr:cNvPr>
            <xdr:cNvSpPr>
              <a:spLocks noChangeAspect="1"/>
            </xdr:cNvSpPr>
          </xdr:nvSpPr>
          <xdr:spPr bwMode="auto">
            <a:xfrm>
              <a:off x="683" y="2930"/>
              <a:ext cx="38" cy="38"/>
            </a:xfrm>
            <a:custGeom>
              <a:avLst/>
              <a:gdLst>
                <a:gd name="T0" fmla="*/ 278 w 412"/>
                <a:gd name="T1" fmla="*/ 400 h 412"/>
                <a:gd name="T2" fmla="*/ 297 w 412"/>
                <a:gd name="T3" fmla="*/ 391 h 412"/>
                <a:gd name="T4" fmla="*/ 324 w 412"/>
                <a:gd name="T5" fmla="*/ 375 h 412"/>
                <a:gd name="T6" fmla="*/ 354 w 412"/>
                <a:gd name="T7" fmla="*/ 349 h 412"/>
                <a:gd name="T8" fmla="*/ 379 w 412"/>
                <a:gd name="T9" fmla="*/ 319 h 412"/>
                <a:gd name="T10" fmla="*/ 397 w 412"/>
                <a:gd name="T11" fmla="*/ 283 h 412"/>
                <a:gd name="T12" fmla="*/ 408 w 412"/>
                <a:gd name="T13" fmla="*/ 246 h 412"/>
                <a:gd name="T14" fmla="*/ 412 w 412"/>
                <a:gd name="T15" fmla="*/ 206 h 412"/>
                <a:gd name="T16" fmla="*/ 408 w 412"/>
                <a:gd name="T17" fmla="*/ 165 h 412"/>
                <a:gd name="T18" fmla="*/ 395 w 412"/>
                <a:gd name="T19" fmla="*/ 124 h 412"/>
                <a:gd name="T20" fmla="*/ 376 w 412"/>
                <a:gd name="T21" fmla="*/ 89 h 412"/>
                <a:gd name="T22" fmla="*/ 350 w 412"/>
                <a:gd name="T23" fmla="*/ 58 h 412"/>
                <a:gd name="T24" fmla="*/ 319 w 412"/>
                <a:gd name="T25" fmla="*/ 34 h 412"/>
                <a:gd name="T26" fmla="*/ 284 w 412"/>
                <a:gd name="T27" fmla="*/ 15 h 412"/>
                <a:gd name="T28" fmla="*/ 246 w 412"/>
                <a:gd name="T29" fmla="*/ 4 h 412"/>
                <a:gd name="T30" fmla="*/ 206 w 412"/>
                <a:gd name="T31" fmla="*/ 0 h 412"/>
                <a:gd name="T32" fmla="*/ 165 w 412"/>
                <a:gd name="T33" fmla="*/ 5 h 412"/>
                <a:gd name="T34" fmla="*/ 125 w 412"/>
                <a:gd name="T35" fmla="*/ 17 h 412"/>
                <a:gd name="T36" fmla="*/ 90 w 412"/>
                <a:gd name="T37" fmla="*/ 37 h 412"/>
                <a:gd name="T38" fmla="*/ 58 w 412"/>
                <a:gd name="T39" fmla="*/ 63 h 412"/>
                <a:gd name="T40" fmla="*/ 34 w 412"/>
                <a:gd name="T41" fmla="*/ 94 h 412"/>
                <a:gd name="T42" fmla="*/ 15 w 412"/>
                <a:gd name="T43" fmla="*/ 128 h 412"/>
                <a:gd name="T44" fmla="*/ 5 w 412"/>
                <a:gd name="T45" fmla="*/ 167 h 412"/>
                <a:gd name="T46" fmla="*/ 0 w 412"/>
                <a:gd name="T47" fmla="*/ 207 h 412"/>
                <a:gd name="T48" fmla="*/ 4 w 412"/>
                <a:gd name="T49" fmla="*/ 237 h 412"/>
                <a:gd name="T50" fmla="*/ 7 w 412"/>
                <a:gd name="T51" fmla="*/ 258 h 412"/>
                <a:gd name="T52" fmla="*/ 13 w 412"/>
                <a:gd name="T53" fmla="*/ 278 h 412"/>
                <a:gd name="T54" fmla="*/ 22 w 412"/>
                <a:gd name="T55" fmla="*/ 297 h 412"/>
                <a:gd name="T56" fmla="*/ 37 w 412"/>
                <a:gd name="T57" fmla="*/ 323 h 412"/>
                <a:gd name="T58" fmla="*/ 63 w 412"/>
                <a:gd name="T59" fmla="*/ 354 h 412"/>
                <a:gd name="T60" fmla="*/ 94 w 412"/>
                <a:gd name="T61" fmla="*/ 378 h 412"/>
                <a:gd name="T62" fmla="*/ 129 w 412"/>
                <a:gd name="T63" fmla="*/ 396 h 412"/>
                <a:gd name="T64" fmla="*/ 167 w 412"/>
                <a:gd name="T65" fmla="*/ 408 h 412"/>
                <a:gd name="T66" fmla="*/ 207 w 412"/>
                <a:gd name="T67" fmla="*/ 412 h 412"/>
                <a:gd name="T68" fmla="*/ 248 w 412"/>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2" h="412">
                  <a:moveTo>
                    <a:pt x="268" y="403"/>
                  </a:moveTo>
                  <a:lnTo>
                    <a:pt x="278" y="400"/>
                  </a:lnTo>
                  <a:lnTo>
                    <a:pt x="288" y="395"/>
                  </a:lnTo>
                  <a:lnTo>
                    <a:pt x="297" y="391"/>
                  </a:lnTo>
                  <a:lnTo>
                    <a:pt x="307" y="386"/>
                  </a:lnTo>
                  <a:lnTo>
                    <a:pt x="324" y="375"/>
                  </a:lnTo>
                  <a:lnTo>
                    <a:pt x="340" y="363"/>
                  </a:lnTo>
                  <a:lnTo>
                    <a:pt x="354" y="349"/>
                  </a:lnTo>
                  <a:lnTo>
                    <a:pt x="367" y="335"/>
                  </a:lnTo>
                  <a:lnTo>
                    <a:pt x="379" y="319"/>
                  </a:lnTo>
                  <a:lnTo>
                    <a:pt x="389" y="302"/>
                  </a:lnTo>
                  <a:lnTo>
                    <a:pt x="397" y="283"/>
                  </a:lnTo>
                  <a:lnTo>
                    <a:pt x="404" y="265"/>
                  </a:lnTo>
                  <a:lnTo>
                    <a:pt x="408" y="246"/>
                  </a:lnTo>
                  <a:lnTo>
                    <a:pt x="411" y="225"/>
                  </a:lnTo>
                  <a:lnTo>
                    <a:pt x="412" y="206"/>
                  </a:lnTo>
                  <a:lnTo>
                    <a:pt x="411" y="185"/>
                  </a:lnTo>
                  <a:lnTo>
                    <a:pt x="408" y="165"/>
                  </a:lnTo>
                  <a:lnTo>
                    <a:pt x="403" y="145"/>
                  </a:lnTo>
                  <a:lnTo>
                    <a:pt x="395" y="124"/>
                  </a:lnTo>
                  <a:lnTo>
                    <a:pt x="387" y="106"/>
                  </a:lnTo>
                  <a:lnTo>
                    <a:pt x="376" y="89"/>
                  </a:lnTo>
                  <a:lnTo>
                    <a:pt x="364" y="72"/>
                  </a:lnTo>
                  <a:lnTo>
                    <a:pt x="350" y="58"/>
                  </a:lnTo>
                  <a:lnTo>
                    <a:pt x="335" y="46"/>
                  </a:lnTo>
                  <a:lnTo>
                    <a:pt x="319" y="34"/>
                  </a:lnTo>
                  <a:lnTo>
                    <a:pt x="302" y="24"/>
                  </a:lnTo>
                  <a:lnTo>
                    <a:pt x="284" y="15"/>
                  </a:lnTo>
                  <a:lnTo>
                    <a:pt x="265" y="9"/>
                  </a:lnTo>
                  <a:lnTo>
                    <a:pt x="246" y="4"/>
                  </a:lnTo>
                  <a:lnTo>
                    <a:pt x="226" y="1"/>
                  </a:lnTo>
                  <a:lnTo>
                    <a:pt x="206" y="0"/>
                  </a:lnTo>
                  <a:lnTo>
                    <a:pt x="185" y="1"/>
                  </a:lnTo>
                  <a:lnTo>
                    <a:pt x="165" y="5"/>
                  </a:lnTo>
                  <a:lnTo>
                    <a:pt x="145" y="10"/>
                  </a:lnTo>
                  <a:lnTo>
                    <a:pt x="125" y="17"/>
                  </a:lnTo>
                  <a:lnTo>
                    <a:pt x="107" y="26"/>
                  </a:lnTo>
                  <a:lnTo>
                    <a:pt x="90" y="37"/>
                  </a:lnTo>
                  <a:lnTo>
                    <a:pt x="74" y="49"/>
                  </a:lnTo>
                  <a:lnTo>
                    <a:pt x="58" y="63"/>
                  </a:lnTo>
                  <a:lnTo>
                    <a:pt x="46" y="78"/>
                  </a:lnTo>
                  <a:lnTo>
                    <a:pt x="34" y="94"/>
                  </a:lnTo>
                  <a:lnTo>
                    <a:pt x="24" y="111"/>
                  </a:lnTo>
                  <a:lnTo>
                    <a:pt x="15" y="128"/>
                  </a:lnTo>
                  <a:lnTo>
                    <a:pt x="9" y="148"/>
                  </a:lnTo>
                  <a:lnTo>
                    <a:pt x="5" y="167"/>
                  </a:lnTo>
                  <a:lnTo>
                    <a:pt x="1" y="186"/>
                  </a:lnTo>
                  <a:lnTo>
                    <a:pt x="0" y="207"/>
                  </a:lnTo>
                  <a:lnTo>
                    <a:pt x="1" y="226"/>
                  </a:lnTo>
                  <a:lnTo>
                    <a:pt x="4" y="237"/>
                  </a:lnTo>
                  <a:lnTo>
                    <a:pt x="5" y="247"/>
                  </a:lnTo>
                  <a:lnTo>
                    <a:pt x="7" y="258"/>
                  </a:lnTo>
                  <a:lnTo>
                    <a:pt x="10" y="267"/>
                  </a:lnTo>
                  <a:lnTo>
                    <a:pt x="13" y="278"/>
                  </a:lnTo>
                  <a:lnTo>
                    <a:pt x="18" y="288"/>
                  </a:lnTo>
                  <a:lnTo>
                    <a:pt x="22" y="297"/>
                  </a:lnTo>
                  <a:lnTo>
                    <a:pt x="26" y="306"/>
                  </a:lnTo>
                  <a:lnTo>
                    <a:pt x="37" y="323"/>
                  </a:lnTo>
                  <a:lnTo>
                    <a:pt x="50" y="339"/>
                  </a:lnTo>
                  <a:lnTo>
                    <a:pt x="63" y="354"/>
                  </a:lnTo>
                  <a:lnTo>
                    <a:pt x="78" y="367"/>
                  </a:lnTo>
                  <a:lnTo>
                    <a:pt x="94" y="378"/>
                  </a:lnTo>
                  <a:lnTo>
                    <a:pt x="111" y="389"/>
                  </a:lnTo>
                  <a:lnTo>
                    <a:pt x="129" y="396"/>
                  </a:lnTo>
                  <a:lnTo>
                    <a:pt x="148" y="404"/>
                  </a:lnTo>
                  <a:lnTo>
                    <a:pt x="167" y="408"/>
                  </a:lnTo>
                  <a:lnTo>
                    <a:pt x="186"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9" name="Freeform 5">
              <a:extLst>
                <a:ext uri="{FF2B5EF4-FFF2-40B4-BE49-F238E27FC236}">
                  <a16:creationId xmlns:a16="http://schemas.microsoft.com/office/drawing/2014/main" id="{00000000-0008-0000-0000-000005040000}"/>
                </a:ext>
              </a:extLst>
            </xdr:cNvPr>
            <xdr:cNvSpPr>
              <a:spLocks noChangeAspect="1"/>
            </xdr:cNvSpPr>
          </xdr:nvSpPr>
          <xdr:spPr bwMode="auto">
            <a:xfrm>
              <a:off x="1023" y="2930"/>
              <a:ext cx="38" cy="38"/>
            </a:xfrm>
            <a:custGeom>
              <a:avLst/>
              <a:gdLst>
                <a:gd name="T0" fmla="*/ 278 w 413"/>
                <a:gd name="T1" fmla="*/ 400 h 412"/>
                <a:gd name="T2" fmla="*/ 297 w 413"/>
                <a:gd name="T3" fmla="*/ 391 h 412"/>
                <a:gd name="T4" fmla="*/ 324 w 413"/>
                <a:gd name="T5" fmla="*/ 375 h 412"/>
                <a:gd name="T6" fmla="*/ 354 w 413"/>
                <a:gd name="T7" fmla="*/ 349 h 412"/>
                <a:gd name="T8" fmla="*/ 379 w 413"/>
                <a:gd name="T9" fmla="*/ 319 h 412"/>
                <a:gd name="T10" fmla="*/ 397 w 413"/>
                <a:gd name="T11" fmla="*/ 283 h 412"/>
                <a:gd name="T12" fmla="*/ 408 w 413"/>
                <a:gd name="T13" fmla="*/ 246 h 412"/>
                <a:gd name="T14" fmla="*/ 413 w 413"/>
                <a:gd name="T15" fmla="*/ 206 h 412"/>
                <a:gd name="T16" fmla="*/ 408 w 413"/>
                <a:gd name="T17" fmla="*/ 165 h 412"/>
                <a:gd name="T18" fmla="*/ 395 w 413"/>
                <a:gd name="T19" fmla="*/ 124 h 412"/>
                <a:gd name="T20" fmla="*/ 376 w 413"/>
                <a:gd name="T21" fmla="*/ 89 h 412"/>
                <a:gd name="T22" fmla="*/ 350 w 413"/>
                <a:gd name="T23" fmla="*/ 58 h 412"/>
                <a:gd name="T24" fmla="*/ 319 w 413"/>
                <a:gd name="T25" fmla="*/ 34 h 412"/>
                <a:gd name="T26" fmla="*/ 285 w 413"/>
                <a:gd name="T27" fmla="*/ 15 h 412"/>
                <a:gd name="T28" fmla="*/ 246 w 413"/>
                <a:gd name="T29" fmla="*/ 4 h 412"/>
                <a:gd name="T30" fmla="*/ 206 w 413"/>
                <a:gd name="T31" fmla="*/ 0 h 412"/>
                <a:gd name="T32" fmla="*/ 165 w 413"/>
                <a:gd name="T33" fmla="*/ 5 h 412"/>
                <a:gd name="T34" fmla="*/ 125 w 413"/>
                <a:gd name="T35" fmla="*/ 17 h 412"/>
                <a:gd name="T36" fmla="*/ 90 w 413"/>
                <a:gd name="T37" fmla="*/ 37 h 412"/>
                <a:gd name="T38" fmla="*/ 59 w 413"/>
                <a:gd name="T39" fmla="*/ 63 h 412"/>
                <a:gd name="T40" fmla="*/ 34 w 413"/>
                <a:gd name="T41" fmla="*/ 94 h 412"/>
                <a:gd name="T42" fmla="*/ 16 w 413"/>
                <a:gd name="T43" fmla="*/ 128 h 412"/>
                <a:gd name="T44" fmla="*/ 5 w 413"/>
                <a:gd name="T45" fmla="*/ 167 h 412"/>
                <a:gd name="T46" fmla="*/ 0 w 413"/>
                <a:gd name="T47" fmla="*/ 207 h 412"/>
                <a:gd name="T48" fmla="*/ 3 w 413"/>
                <a:gd name="T49" fmla="*/ 237 h 412"/>
                <a:gd name="T50" fmla="*/ 7 w 413"/>
                <a:gd name="T51" fmla="*/ 258 h 412"/>
                <a:gd name="T52" fmla="*/ 13 w 413"/>
                <a:gd name="T53" fmla="*/ 278 h 412"/>
                <a:gd name="T54" fmla="*/ 22 w 413"/>
                <a:gd name="T55" fmla="*/ 297 h 412"/>
                <a:gd name="T56" fmla="*/ 37 w 413"/>
                <a:gd name="T57" fmla="*/ 323 h 412"/>
                <a:gd name="T58" fmla="*/ 63 w 413"/>
                <a:gd name="T59" fmla="*/ 354 h 412"/>
                <a:gd name="T60" fmla="*/ 94 w 413"/>
                <a:gd name="T61" fmla="*/ 378 h 412"/>
                <a:gd name="T62" fmla="*/ 130 w 413"/>
                <a:gd name="T63" fmla="*/ 396 h 412"/>
                <a:gd name="T64" fmla="*/ 167 w 413"/>
                <a:gd name="T65" fmla="*/ 408 h 412"/>
                <a:gd name="T66" fmla="*/ 207 w 413"/>
                <a:gd name="T67" fmla="*/ 412 h 412"/>
                <a:gd name="T68" fmla="*/ 248 w 413"/>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3" h="412">
                  <a:moveTo>
                    <a:pt x="268" y="403"/>
                  </a:moveTo>
                  <a:lnTo>
                    <a:pt x="278" y="400"/>
                  </a:lnTo>
                  <a:lnTo>
                    <a:pt x="288" y="395"/>
                  </a:lnTo>
                  <a:lnTo>
                    <a:pt x="297" y="391"/>
                  </a:lnTo>
                  <a:lnTo>
                    <a:pt x="306" y="386"/>
                  </a:lnTo>
                  <a:lnTo>
                    <a:pt x="324" y="375"/>
                  </a:lnTo>
                  <a:lnTo>
                    <a:pt x="339" y="363"/>
                  </a:lnTo>
                  <a:lnTo>
                    <a:pt x="354" y="349"/>
                  </a:lnTo>
                  <a:lnTo>
                    <a:pt x="367" y="335"/>
                  </a:lnTo>
                  <a:lnTo>
                    <a:pt x="379" y="319"/>
                  </a:lnTo>
                  <a:lnTo>
                    <a:pt x="389" y="302"/>
                  </a:lnTo>
                  <a:lnTo>
                    <a:pt x="397" y="283"/>
                  </a:lnTo>
                  <a:lnTo>
                    <a:pt x="404" y="265"/>
                  </a:lnTo>
                  <a:lnTo>
                    <a:pt x="408" y="246"/>
                  </a:lnTo>
                  <a:lnTo>
                    <a:pt x="411" y="225"/>
                  </a:lnTo>
                  <a:lnTo>
                    <a:pt x="413" y="206"/>
                  </a:lnTo>
                  <a:lnTo>
                    <a:pt x="411" y="185"/>
                  </a:lnTo>
                  <a:lnTo>
                    <a:pt x="408" y="165"/>
                  </a:lnTo>
                  <a:lnTo>
                    <a:pt x="403" y="145"/>
                  </a:lnTo>
                  <a:lnTo>
                    <a:pt x="395" y="124"/>
                  </a:lnTo>
                  <a:lnTo>
                    <a:pt x="387" y="106"/>
                  </a:lnTo>
                  <a:lnTo>
                    <a:pt x="376" y="89"/>
                  </a:lnTo>
                  <a:lnTo>
                    <a:pt x="363" y="72"/>
                  </a:lnTo>
                  <a:lnTo>
                    <a:pt x="350" y="58"/>
                  </a:lnTo>
                  <a:lnTo>
                    <a:pt x="335" y="46"/>
                  </a:lnTo>
                  <a:lnTo>
                    <a:pt x="319" y="34"/>
                  </a:lnTo>
                  <a:lnTo>
                    <a:pt x="302" y="24"/>
                  </a:lnTo>
                  <a:lnTo>
                    <a:pt x="285" y="15"/>
                  </a:lnTo>
                  <a:lnTo>
                    <a:pt x="265" y="9"/>
                  </a:lnTo>
                  <a:lnTo>
                    <a:pt x="246" y="4"/>
                  </a:lnTo>
                  <a:lnTo>
                    <a:pt x="226" y="1"/>
                  </a:lnTo>
                  <a:lnTo>
                    <a:pt x="206" y="0"/>
                  </a:lnTo>
                  <a:lnTo>
                    <a:pt x="186" y="1"/>
                  </a:lnTo>
                  <a:lnTo>
                    <a:pt x="165" y="5"/>
                  </a:lnTo>
                  <a:lnTo>
                    <a:pt x="145" y="10"/>
                  </a:lnTo>
                  <a:lnTo>
                    <a:pt x="125" y="17"/>
                  </a:lnTo>
                  <a:lnTo>
                    <a:pt x="107" y="26"/>
                  </a:lnTo>
                  <a:lnTo>
                    <a:pt x="90" y="37"/>
                  </a:lnTo>
                  <a:lnTo>
                    <a:pt x="74" y="49"/>
                  </a:lnTo>
                  <a:lnTo>
                    <a:pt x="59" y="63"/>
                  </a:lnTo>
                  <a:lnTo>
                    <a:pt x="46" y="78"/>
                  </a:lnTo>
                  <a:lnTo>
                    <a:pt x="34" y="94"/>
                  </a:lnTo>
                  <a:lnTo>
                    <a:pt x="24" y="111"/>
                  </a:lnTo>
                  <a:lnTo>
                    <a:pt x="16" y="128"/>
                  </a:lnTo>
                  <a:lnTo>
                    <a:pt x="9" y="148"/>
                  </a:lnTo>
                  <a:lnTo>
                    <a:pt x="5" y="167"/>
                  </a:lnTo>
                  <a:lnTo>
                    <a:pt x="2" y="186"/>
                  </a:lnTo>
                  <a:lnTo>
                    <a:pt x="0" y="207"/>
                  </a:lnTo>
                  <a:lnTo>
                    <a:pt x="2" y="226"/>
                  </a:lnTo>
                  <a:lnTo>
                    <a:pt x="3" y="237"/>
                  </a:lnTo>
                  <a:lnTo>
                    <a:pt x="5" y="247"/>
                  </a:lnTo>
                  <a:lnTo>
                    <a:pt x="7" y="258"/>
                  </a:lnTo>
                  <a:lnTo>
                    <a:pt x="10" y="267"/>
                  </a:lnTo>
                  <a:lnTo>
                    <a:pt x="13" y="278"/>
                  </a:lnTo>
                  <a:lnTo>
                    <a:pt x="18" y="288"/>
                  </a:lnTo>
                  <a:lnTo>
                    <a:pt x="22" y="297"/>
                  </a:lnTo>
                  <a:lnTo>
                    <a:pt x="26" y="306"/>
                  </a:lnTo>
                  <a:lnTo>
                    <a:pt x="37" y="323"/>
                  </a:lnTo>
                  <a:lnTo>
                    <a:pt x="50" y="339"/>
                  </a:lnTo>
                  <a:lnTo>
                    <a:pt x="63" y="354"/>
                  </a:lnTo>
                  <a:lnTo>
                    <a:pt x="78" y="367"/>
                  </a:lnTo>
                  <a:lnTo>
                    <a:pt x="94" y="378"/>
                  </a:lnTo>
                  <a:lnTo>
                    <a:pt x="111" y="389"/>
                  </a:lnTo>
                  <a:lnTo>
                    <a:pt x="130" y="396"/>
                  </a:lnTo>
                  <a:lnTo>
                    <a:pt x="148" y="404"/>
                  </a:lnTo>
                  <a:lnTo>
                    <a:pt x="167" y="408"/>
                  </a:lnTo>
                  <a:lnTo>
                    <a:pt x="187"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0" name="Freeform 6">
              <a:extLst>
                <a:ext uri="{FF2B5EF4-FFF2-40B4-BE49-F238E27FC236}">
                  <a16:creationId xmlns:a16="http://schemas.microsoft.com/office/drawing/2014/main" id="{00000000-0008-0000-0000-000006040000}"/>
                </a:ext>
              </a:extLst>
            </xdr:cNvPr>
            <xdr:cNvSpPr>
              <a:spLocks noChangeAspect="1"/>
            </xdr:cNvSpPr>
          </xdr:nvSpPr>
          <xdr:spPr bwMode="auto">
            <a:xfrm>
              <a:off x="1432" y="2930"/>
              <a:ext cx="38" cy="38"/>
            </a:xfrm>
            <a:custGeom>
              <a:avLst/>
              <a:gdLst>
                <a:gd name="T0" fmla="*/ 278 w 412"/>
                <a:gd name="T1" fmla="*/ 400 h 412"/>
                <a:gd name="T2" fmla="*/ 297 w 412"/>
                <a:gd name="T3" fmla="*/ 391 h 412"/>
                <a:gd name="T4" fmla="*/ 323 w 412"/>
                <a:gd name="T5" fmla="*/ 375 h 412"/>
                <a:gd name="T6" fmla="*/ 354 w 412"/>
                <a:gd name="T7" fmla="*/ 349 h 412"/>
                <a:gd name="T8" fmla="*/ 379 w 412"/>
                <a:gd name="T9" fmla="*/ 319 h 412"/>
                <a:gd name="T10" fmla="*/ 397 w 412"/>
                <a:gd name="T11" fmla="*/ 283 h 412"/>
                <a:gd name="T12" fmla="*/ 408 w 412"/>
                <a:gd name="T13" fmla="*/ 246 h 412"/>
                <a:gd name="T14" fmla="*/ 412 w 412"/>
                <a:gd name="T15" fmla="*/ 206 h 412"/>
                <a:gd name="T16" fmla="*/ 408 w 412"/>
                <a:gd name="T17" fmla="*/ 165 h 412"/>
                <a:gd name="T18" fmla="*/ 395 w 412"/>
                <a:gd name="T19" fmla="*/ 124 h 412"/>
                <a:gd name="T20" fmla="*/ 376 w 412"/>
                <a:gd name="T21" fmla="*/ 89 h 412"/>
                <a:gd name="T22" fmla="*/ 350 w 412"/>
                <a:gd name="T23" fmla="*/ 58 h 412"/>
                <a:gd name="T24" fmla="*/ 319 w 412"/>
                <a:gd name="T25" fmla="*/ 34 h 412"/>
                <a:gd name="T26" fmla="*/ 283 w 412"/>
                <a:gd name="T27" fmla="*/ 15 h 412"/>
                <a:gd name="T28" fmla="*/ 245 w 412"/>
                <a:gd name="T29" fmla="*/ 4 h 412"/>
                <a:gd name="T30" fmla="*/ 206 w 412"/>
                <a:gd name="T31" fmla="*/ 0 h 412"/>
                <a:gd name="T32" fmla="*/ 165 w 412"/>
                <a:gd name="T33" fmla="*/ 5 h 412"/>
                <a:gd name="T34" fmla="*/ 125 w 412"/>
                <a:gd name="T35" fmla="*/ 17 h 412"/>
                <a:gd name="T36" fmla="*/ 88 w 412"/>
                <a:gd name="T37" fmla="*/ 37 h 412"/>
                <a:gd name="T38" fmla="*/ 58 w 412"/>
                <a:gd name="T39" fmla="*/ 63 h 412"/>
                <a:gd name="T40" fmla="*/ 33 w 412"/>
                <a:gd name="T41" fmla="*/ 94 h 412"/>
                <a:gd name="T42" fmla="*/ 15 w 412"/>
                <a:gd name="T43" fmla="*/ 128 h 412"/>
                <a:gd name="T44" fmla="*/ 3 w 412"/>
                <a:gd name="T45" fmla="*/ 167 h 412"/>
                <a:gd name="T46" fmla="*/ 0 w 412"/>
                <a:gd name="T47" fmla="*/ 207 h 412"/>
                <a:gd name="T48" fmla="*/ 2 w 412"/>
                <a:gd name="T49" fmla="*/ 237 h 412"/>
                <a:gd name="T50" fmla="*/ 7 w 412"/>
                <a:gd name="T51" fmla="*/ 258 h 412"/>
                <a:gd name="T52" fmla="*/ 13 w 412"/>
                <a:gd name="T53" fmla="*/ 278 h 412"/>
                <a:gd name="T54" fmla="*/ 22 w 412"/>
                <a:gd name="T55" fmla="*/ 297 h 412"/>
                <a:gd name="T56" fmla="*/ 37 w 412"/>
                <a:gd name="T57" fmla="*/ 323 h 412"/>
                <a:gd name="T58" fmla="*/ 63 w 412"/>
                <a:gd name="T59" fmla="*/ 354 h 412"/>
                <a:gd name="T60" fmla="*/ 94 w 412"/>
                <a:gd name="T61" fmla="*/ 378 h 412"/>
                <a:gd name="T62" fmla="*/ 128 w 412"/>
                <a:gd name="T63" fmla="*/ 396 h 412"/>
                <a:gd name="T64" fmla="*/ 167 w 412"/>
                <a:gd name="T65" fmla="*/ 408 h 412"/>
                <a:gd name="T66" fmla="*/ 207 w 412"/>
                <a:gd name="T67" fmla="*/ 412 h 412"/>
                <a:gd name="T68" fmla="*/ 248 w 412"/>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2" h="412">
                  <a:moveTo>
                    <a:pt x="268" y="403"/>
                  </a:moveTo>
                  <a:lnTo>
                    <a:pt x="278" y="400"/>
                  </a:lnTo>
                  <a:lnTo>
                    <a:pt x="287" y="395"/>
                  </a:lnTo>
                  <a:lnTo>
                    <a:pt x="297" y="391"/>
                  </a:lnTo>
                  <a:lnTo>
                    <a:pt x="306" y="386"/>
                  </a:lnTo>
                  <a:lnTo>
                    <a:pt x="323" y="375"/>
                  </a:lnTo>
                  <a:lnTo>
                    <a:pt x="339" y="363"/>
                  </a:lnTo>
                  <a:lnTo>
                    <a:pt x="354" y="349"/>
                  </a:lnTo>
                  <a:lnTo>
                    <a:pt x="367" y="335"/>
                  </a:lnTo>
                  <a:lnTo>
                    <a:pt x="379" y="319"/>
                  </a:lnTo>
                  <a:lnTo>
                    <a:pt x="389" y="302"/>
                  </a:lnTo>
                  <a:lnTo>
                    <a:pt x="397" y="283"/>
                  </a:lnTo>
                  <a:lnTo>
                    <a:pt x="404" y="265"/>
                  </a:lnTo>
                  <a:lnTo>
                    <a:pt x="408" y="246"/>
                  </a:lnTo>
                  <a:lnTo>
                    <a:pt x="411" y="225"/>
                  </a:lnTo>
                  <a:lnTo>
                    <a:pt x="412" y="206"/>
                  </a:lnTo>
                  <a:lnTo>
                    <a:pt x="411" y="185"/>
                  </a:lnTo>
                  <a:lnTo>
                    <a:pt x="408" y="165"/>
                  </a:lnTo>
                  <a:lnTo>
                    <a:pt x="403" y="145"/>
                  </a:lnTo>
                  <a:lnTo>
                    <a:pt x="395" y="124"/>
                  </a:lnTo>
                  <a:lnTo>
                    <a:pt x="386" y="106"/>
                  </a:lnTo>
                  <a:lnTo>
                    <a:pt x="376" y="89"/>
                  </a:lnTo>
                  <a:lnTo>
                    <a:pt x="363" y="72"/>
                  </a:lnTo>
                  <a:lnTo>
                    <a:pt x="350" y="58"/>
                  </a:lnTo>
                  <a:lnTo>
                    <a:pt x="335" y="46"/>
                  </a:lnTo>
                  <a:lnTo>
                    <a:pt x="319" y="34"/>
                  </a:lnTo>
                  <a:lnTo>
                    <a:pt x="301" y="24"/>
                  </a:lnTo>
                  <a:lnTo>
                    <a:pt x="283" y="15"/>
                  </a:lnTo>
                  <a:lnTo>
                    <a:pt x="265" y="9"/>
                  </a:lnTo>
                  <a:lnTo>
                    <a:pt x="245" y="4"/>
                  </a:lnTo>
                  <a:lnTo>
                    <a:pt x="226" y="1"/>
                  </a:lnTo>
                  <a:lnTo>
                    <a:pt x="206" y="0"/>
                  </a:lnTo>
                  <a:lnTo>
                    <a:pt x="185" y="1"/>
                  </a:lnTo>
                  <a:lnTo>
                    <a:pt x="165" y="5"/>
                  </a:lnTo>
                  <a:lnTo>
                    <a:pt x="144" y="10"/>
                  </a:lnTo>
                  <a:lnTo>
                    <a:pt x="125" y="17"/>
                  </a:lnTo>
                  <a:lnTo>
                    <a:pt x="106" y="26"/>
                  </a:lnTo>
                  <a:lnTo>
                    <a:pt x="88" y="37"/>
                  </a:lnTo>
                  <a:lnTo>
                    <a:pt x="72" y="49"/>
                  </a:lnTo>
                  <a:lnTo>
                    <a:pt x="58" y="63"/>
                  </a:lnTo>
                  <a:lnTo>
                    <a:pt x="45" y="78"/>
                  </a:lnTo>
                  <a:lnTo>
                    <a:pt x="33" y="94"/>
                  </a:lnTo>
                  <a:lnTo>
                    <a:pt x="24" y="111"/>
                  </a:lnTo>
                  <a:lnTo>
                    <a:pt x="15" y="128"/>
                  </a:lnTo>
                  <a:lnTo>
                    <a:pt x="9" y="148"/>
                  </a:lnTo>
                  <a:lnTo>
                    <a:pt x="3" y="167"/>
                  </a:lnTo>
                  <a:lnTo>
                    <a:pt x="1" y="186"/>
                  </a:lnTo>
                  <a:lnTo>
                    <a:pt x="0" y="207"/>
                  </a:lnTo>
                  <a:lnTo>
                    <a:pt x="1" y="226"/>
                  </a:lnTo>
                  <a:lnTo>
                    <a:pt x="2" y="237"/>
                  </a:lnTo>
                  <a:lnTo>
                    <a:pt x="4" y="247"/>
                  </a:lnTo>
                  <a:lnTo>
                    <a:pt x="7" y="258"/>
                  </a:lnTo>
                  <a:lnTo>
                    <a:pt x="10" y="267"/>
                  </a:lnTo>
                  <a:lnTo>
                    <a:pt x="13" y="278"/>
                  </a:lnTo>
                  <a:lnTo>
                    <a:pt x="17" y="288"/>
                  </a:lnTo>
                  <a:lnTo>
                    <a:pt x="22" y="297"/>
                  </a:lnTo>
                  <a:lnTo>
                    <a:pt x="26" y="306"/>
                  </a:lnTo>
                  <a:lnTo>
                    <a:pt x="37" y="323"/>
                  </a:lnTo>
                  <a:lnTo>
                    <a:pt x="49" y="339"/>
                  </a:lnTo>
                  <a:lnTo>
                    <a:pt x="63" y="354"/>
                  </a:lnTo>
                  <a:lnTo>
                    <a:pt x="78" y="367"/>
                  </a:lnTo>
                  <a:lnTo>
                    <a:pt x="94" y="378"/>
                  </a:lnTo>
                  <a:lnTo>
                    <a:pt x="111" y="389"/>
                  </a:lnTo>
                  <a:lnTo>
                    <a:pt x="128" y="396"/>
                  </a:lnTo>
                  <a:lnTo>
                    <a:pt x="148" y="404"/>
                  </a:lnTo>
                  <a:lnTo>
                    <a:pt x="167" y="408"/>
                  </a:lnTo>
                  <a:lnTo>
                    <a:pt x="186"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1" name="Freeform 7">
              <a:extLst>
                <a:ext uri="{FF2B5EF4-FFF2-40B4-BE49-F238E27FC236}">
                  <a16:creationId xmlns:a16="http://schemas.microsoft.com/office/drawing/2014/main" id="{00000000-0008-0000-0000-000007040000}"/>
                </a:ext>
              </a:extLst>
            </xdr:cNvPr>
            <xdr:cNvSpPr>
              <a:spLocks noChangeAspect="1"/>
            </xdr:cNvSpPr>
          </xdr:nvSpPr>
          <xdr:spPr bwMode="auto">
            <a:xfrm>
              <a:off x="405" y="2604"/>
              <a:ext cx="251" cy="357"/>
            </a:xfrm>
            <a:custGeom>
              <a:avLst/>
              <a:gdLst>
                <a:gd name="T0" fmla="*/ 512 w 2761"/>
                <a:gd name="T1" fmla="*/ 562 h 3923"/>
                <a:gd name="T2" fmla="*/ 507 w 2761"/>
                <a:gd name="T3" fmla="*/ 488 h 3923"/>
                <a:gd name="T4" fmla="*/ 498 w 2761"/>
                <a:gd name="T5" fmla="*/ 423 h 3923"/>
                <a:gd name="T6" fmla="*/ 486 w 2761"/>
                <a:gd name="T7" fmla="*/ 366 h 3923"/>
                <a:gd name="T8" fmla="*/ 468 w 2761"/>
                <a:gd name="T9" fmla="*/ 317 h 3923"/>
                <a:gd name="T10" fmla="*/ 447 w 2761"/>
                <a:gd name="T11" fmla="*/ 274 h 3923"/>
                <a:gd name="T12" fmla="*/ 421 w 2761"/>
                <a:gd name="T13" fmla="*/ 238 h 3923"/>
                <a:gd name="T14" fmla="*/ 392 w 2761"/>
                <a:gd name="T15" fmla="*/ 208 h 3923"/>
                <a:gd name="T16" fmla="*/ 359 w 2761"/>
                <a:gd name="T17" fmla="*/ 184 h 3923"/>
                <a:gd name="T18" fmla="*/ 322 w 2761"/>
                <a:gd name="T19" fmla="*/ 164 h 3923"/>
                <a:gd name="T20" fmla="*/ 281 w 2761"/>
                <a:gd name="T21" fmla="*/ 149 h 3923"/>
                <a:gd name="T22" fmla="*/ 237 w 2761"/>
                <a:gd name="T23" fmla="*/ 137 h 3923"/>
                <a:gd name="T24" fmla="*/ 191 w 2761"/>
                <a:gd name="T25" fmla="*/ 129 h 3923"/>
                <a:gd name="T26" fmla="*/ 140 w 2761"/>
                <a:gd name="T27" fmla="*/ 123 h 3923"/>
                <a:gd name="T28" fmla="*/ 58 w 2761"/>
                <a:gd name="T29" fmla="*/ 120 h 3923"/>
                <a:gd name="T30" fmla="*/ 0 w 2761"/>
                <a:gd name="T31" fmla="*/ 3 h 3923"/>
                <a:gd name="T32" fmla="*/ 1039 w 2761"/>
                <a:gd name="T33" fmla="*/ 3322 h 3923"/>
                <a:gd name="T34" fmla="*/ 1041 w 2761"/>
                <a:gd name="T35" fmla="*/ 3433 h 3923"/>
                <a:gd name="T36" fmla="*/ 1044 w 2761"/>
                <a:gd name="T37" fmla="*/ 3481 h 3923"/>
                <a:gd name="T38" fmla="*/ 1050 w 2761"/>
                <a:gd name="T39" fmla="*/ 3521 h 3923"/>
                <a:gd name="T40" fmla="*/ 1059 w 2761"/>
                <a:gd name="T41" fmla="*/ 3556 h 3923"/>
                <a:gd name="T42" fmla="*/ 1070 w 2761"/>
                <a:gd name="T43" fmla="*/ 3586 h 3923"/>
                <a:gd name="T44" fmla="*/ 1085 w 2761"/>
                <a:gd name="T45" fmla="*/ 3612 h 3923"/>
                <a:gd name="T46" fmla="*/ 1104 w 2761"/>
                <a:gd name="T47" fmla="*/ 3632 h 3923"/>
                <a:gd name="T48" fmla="*/ 1127 w 2761"/>
                <a:gd name="T49" fmla="*/ 3650 h 3923"/>
                <a:gd name="T50" fmla="*/ 1154 w 2761"/>
                <a:gd name="T51" fmla="*/ 3664 h 3923"/>
                <a:gd name="T52" fmla="*/ 1187 w 2761"/>
                <a:gd name="T53" fmla="*/ 3674 h 3923"/>
                <a:gd name="T54" fmla="*/ 1225 w 2761"/>
                <a:gd name="T55" fmla="*/ 3682 h 3923"/>
                <a:gd name="T56" fmla="*/ 1269 w 2761"/>
                <a:gd name="T57" fmla="*/ 3687 h 3923"/>
                <a:gd name="T58" fmla="*/ 1318 w 2761"/>
                <a:gd name="T59" fmla="*/ 3691 h 3923"/>
                <a:gd name="T60" fmla="*/ 1439 w 2761"/>
                <a:gd name="T61" fmla="*/ 3693 h 3923"/>
                <a:gd name="T62" fmla="*/ 1881 w 2761"/>
                <a:gd name="T63" fmla="*/ 3692 h 3923"/>
                <a:gd name="T64" fmla="*/ 1967 w 2761"/>
                <a:gd name="T65" fmla="*/ 3688 h 3923"/>
                <a:gd name="T66" fmla="*/ 2047 w 2761"/>
                <a:gd name="T67" fmla="*/ 3682 h 3923"/>
                <a:gd name="T68" fmla="*/ 2118 w 2761"/>
                <a:gd name="T69" fmla="*/ 3670 h 3923"/>
                <a:gd name="T70" fmla="*/ 2182 w 2761"/>
                <a:gd name="T71" fmla="*/ 3655 h 3923"/>
                <a:gd name="T72" fmla="*/ 2240 w 2761"/>
                <a:gd name="T73" fmla="*/ 3635 h 3923"/>
                <a:gd name="T74" fmla="*/ 2293 w 2761"/>
                <a:gd name="T75" fmla="*/ 3610 h 3923"/>
                <a:gd name="T76" fmla="*/ 2342 w 2761"/>
                <a:gd name="T77" fmla="*/ 3580 h 3923"/>
                <a:gd name="T78" fmla="*/ 2384 w 2761"/>
                <a:gd name="T79" fmla="*/ 3544 h 3923"/>
                <a:gd name="T80" fmla="*/ 2423 w 2761"/>
                <a:gd name="T81" fmla="*/ 3503 h 3923"/>
                <a:gd name="T82" fmla="*/ 2459 w 2761"/>
                <a:gd name="T83" fmla="*/ 3456 h 3923"/>
                <a:gd name="T84" fmla="*/ 2491 w 2761"/>
                <a:gd name="T85" fmla="*/ 3402 h 3923"/>
                <a:gd name="T86" fmla="*/ 2521 w 2761"/>
                <a:gd name="T87" fmla="*/ 3342 h 3923"/>
                <a:gd name="T88" fmla="*/ 2549 w 2761"/>
                <a:gd name="T89" fmla="*/ 3275 h 3923"/>
                <a:gd name="T90" fmla="*/ 2576 w 2761"/>
                <a:gd name="T91" fmla="*/ 3200 h 3923"/>
                <a:gd name="T92" fmla="*/ 2603 w 2761"/>
                <a:gd name="T93" fmla="*/ 3118 h 3923"/>
                <a:gd name="T94" fmla="*/ 2761 w 2761"/>
                <a:gd name="T95" fmla="*/ 3074 h 3923"/>
                <a:gd name="T96" fmla="*/ 518 w 2761"/>
                <a:gd name="T97" fmla="*/ 3921 h 39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761" h="3923">
                  <a:moveTo>
                    <a:pt x="512" y="602"/>
                  </a:moveTo>
                  <a:lnTo>
                    <a:pt x="512" y="562"/>
                  </a:lnTo>
                  <a:lnTo>
                    <a:pt x="510" y="524"/>
                  </a:lnTo>
                  <a:lnTo>
                    <a:pt x="507" y="488"/>
                  </a:lnTo>
                  <a:lnTo>
                    <a:pt x="504" y="455"/>
                  </a:lnTo>
                  <a:lnTo>
                    <a:pt x="498" y="423"/>
                  </a:lnTo>
                  <a:lnTo>
                    <a:pt x="492" y="393"/>
                  </a:lnTo>
                  <a:lnTo>
                    <a:pt x="486" y="366"/>
                  </a:lnTo>
                  <a:lnTo>
                    <a:pt x="477" y="341"/>
                  </a:lnTo>
                  <a:lnTo>
                    <a:pt x="468" y="317"/>
                  </a:lnTo>
                  <a:lnTo>
                    <a:pt x="458" y="294"/>
                  </a:lnTo>
                  <a:lnTo>
                    <a:pt x="447" y="274"/>
                  </a:lnTo>
                  <a:lnTo>
                    <a:pt x="434" y="256"/>
                  </a:lnTo>
                  <a:lnTo>
                    <a:pt x="421" y="238"/>
                  </a:lnTo>
                  <a:lnTo>
                    <a:pt x="407" y="222"/>
                  </a:lnTo>
                  <a:lnTo>
                    <a:pt x="392" y="208"/>
                  </a:lnTo>
                  <a:lnTo>
                    <a:pt x="376" y="195"/>
                  </a:lnTo>
                  <a:lnTo>
                    <a:pt x="359" y="184"/>
                  </a:lnTo>
                  <a:lnTo>
                    <a:pt x="340" y="173"/>
                  </a:lnTo>
                  <a:lnTo>
                    <a:pt x="322" y="164"/>
                  </a:lnTo>
                  <a:lnTo>
                    <a:pt x="302" y="156"/>
                  </a:lnTo>
                  <a:lnTo>
                    <a:pt x="281" y="149"/>
                  </a:lnTo>
                  <a:lnTo>
                    <a:pt x="260" y="143"/>
                  </a:lnTo>
                  <a:lnTo>
                    <a:pt x="237" y="137"/>
                  </a:lnTo>
                  <a:lnTo>
                    <a:pt x="214" y="133"/>
                  </a:lnTo>
                  <a:lnTo>
                    <a:pt x="191" y="129"/>
                  </a:lnTo>
                  <a:lnTo>
                    <a:pt x="166" y="127"/>
                  </a:lnTo>
                  <a:lnTo>
                    <a:pt x="140" y="123"/>
                  </a:lnTo>
                  <a:lnTo>
                    <a:pt x="113" y="122"/>
                  </a:lnTo>
                  <a:lnTo>
                    <a:pt x="58" y="120"/>
                  </a:lnTo>
                  <a:lnTo>
                    <a:pt x="0" y="119"/>
                  </a:lnTo>
                  <a:lnTo>
                    <a:pt x="0" y="3"/>
                  </a:lnTo>
                  <a:lnTo>
                    <a:pt x="1038" y="0"/>
                  </a:lnTo>
                  <a:lnTo>
                    <a:pt x="1039" y="3322"/>
                  </a:lnTo>
                  <a:lnTo>
                    <a:pt x="1039" y="3381"/>
                  </a:lnTo>
                  <a:lnTo>
                    <a:pt x="1041" y="3433"/>
                  </a:lnTo>
                  <a:lnTo>
                    <a:pt x="1042" y="3458"/>
                  </a:lnTo>
                  <a:lnTo>
                    <a:pt x="1044" y="3481"/>
                  </a:lnTo>
                  <a:lnTo>
                    <a:pt x="1047" y="3501"/>
                  </a:lnTo>
                  <a:lnTo>
                    <a:pt x="1050" y="3521"/>
                  </a:lnTo>
                  <a:lnTo>
                    <a:pt x="1054" y="3539"/>
                  </a:lnTo>
                  <a:lnTo>
                    <a:pt x="1059" y="3556"/>
                  </a:lnTo>
                  <a:lnTo>
                    <a:pt x="1064" y="3572"/>
                  </a:lnTo>
                  <a:lnTo>
                    <a:pt x="1070" y="3586"/>
                  </a:lnTo>
                  <a:lnTo>
                    <a:pt x="1077" y="3600"/>
                  </a:lnTo>
                  <a:lnTo>
                    <a:pt x="1085" y="3612"/>
                  </a:lnTo>
                  <a:lnTo>
                    <a:pt x="1093" y="3623"/>
                  </a:lnTo>
                  <a:lnTo>
                    <a:pt x="1104" y="3632"/>
                  </a:lnTo>
                  <a:lnTo>
                    <a:pt x="1115" y="3642"/>
                  </a:lnTo>
                  <a:lnTo>
                    <a:pt x="1127" y="3650"/>
                  </a:lnTo>
                  <a:lnTo>
                    <a:pt x="1140" y="3657"/>
                  </a:lnTo>
                  <a:lnTo>
                    <a:pt x="1154" y="3664"/>
                  </a:lnTo>
                  <a:lnTo>
                    <a:pt x="1170" y="3669"/>
                  </a:lnTo>
                  <a:lnTo>
                    <a:pt x="1187" y="3674"/>
                  </a:lnTo>
                  <a:lnTo>
                    <a:pt x="1205" y="3679"/>
                  </a:lnTo>
                  <a:lnTo>
                    <a:pt x="1225" y="3682"/>
                  </a:lnTo>
                  <a:lnTo>
                    <a:pt x="1246" y="3684"/>
                  </a:lnTo>
                  <a:lnTo>
                    <a:pt x="1269" y="3687"/>
                  </a:lnTo>
                  <a:lnTo>
                    <a:pt x="1293" y="3688"/>
                  </a:lnTo>
                  <a:lnTo>
                    <a:pt x="1318" y="3691"/>
                  </a:lnTo>
                  <a:lnTo>
                    <a:pt x="1375" y="3692"/>
                  </a:lnTo>
                  <a:lnTo>
                    <a:pt x="1439" y="3693"/>
                  </a:lnTo>
                  <a:lnTo>
                    <a:pt x="1835" y="3693"/>
                  </a:lnTo>
                  <a:lnTo>
                    <a:pt x="1881" y="3692"/>
                  </a:lnTo>
                  <a:lnTo>
                    <a:pt x="1925" y="3691"/>
                  </a:lnTo>
                  <a:lnTo>
                    <a:pt x="1967" y="3688"/>
                  </a:lnTo>
                  <a:lnTo>
                    <a:pt x="2008" y="3685"/>
                  </a:lnTo>
                  <a:lnTo>
                    <a:pt x="2047" y="3682"/>
                  </a:lnTo>
                  <a:lnTo>
                    <a:pt x="2083" y="3677"/>
                  </a:lnTo>
                  <a:lnTo>
                    <a:pt x="2118" y="3670"/>
                  </a:lnTo>
                  <a:lnTo>
                    <a:pt x="2151" y="3664"/>
                  </a:lnTo>
                  <a:lnTo>
                    <a:pt x="2182" y="3655"/>
                  </a:lnTo>
                  <a:lnTo>
                    <a:pt x="2212" y="3645"/>
                  </a:lnTo>
                  <a:lnTo>
                    <a:pt x="2240" y="3635"/>
                  </a:lnTo>
                  <a:lnTo>
                    <a:pt x="2267" y="3623"/>
                  </a:lnTo>
                  <a:lnTo>
                    <a:pt x="2293" y="3610"/>
                  </a:lnTo>
                  <a:lnTo>
                    <a:pt x="2318" y="3596"/>
                  </a:lnTo>
                  <a:lnTo>
                    <a:pt x="2342" y="3580"/>
                  </a:lnTo>
                  <a:lnTo>
                    <a:pt x="2363" y="3563"/>
                  </a:lnTo>
                  <a:lnTo>
                    <a:pt x="2384" y="3544"/>
                  </a:lnTo>
                  <a:lnTo>
                    <a:pt x="2404" y="3525"/>
                  </a:lnTo>
                  <a:lnTo>
                    <a:pt x="2423" y="3503"/>
                  </a:lnTo>
                  <a:lnTo>
                    <a:pt x="2442" y="3481"/>
                  </a:lnTo>
                  <a:lnTo>
                    <a:pt x="2459" y="3456"/>
                  </a:lnTo>
                  <a:lnTo>
                    <a:pt x="2475" y="3430"/>
                  </a:lnTo>
                  <a:lnTo>
                    <a:pt x="2491" y="3402"/>
                  </a:lnTo>
                  <a:lnTo>
                    <a:pt x="2506" y="3373"/>
                  </a:lnTo>
                  <a:lnTo>
                    <a:pt x="2521" y="3342"/>
                  </a:lnTo>
                  <a:lnTo>
                    <a:pt x="2535" y="3310"/>
                  </a:lnTo>
                  <a:lnTo>
                    <a:pt x="2549" y="3275"/>
                  </a:lnTo>
                  <a:lnTo>
                    <a:pt x="2563" y="3239"/>
                  </a:lnTo>
                  <a:lnTo>
                    <a:pt x="2576" y="3200"/>
                  </a:lnTo>
                  <a:lnTo>
                    <a:pt x="2590" y="3160"/>
                  </a:lnTo>
                  <a:lnTo>
                    <a:pt x="2603" y="3118"/>
                  </a:lnTo>
                  <a:lnTo>
                    <a:pt x="2616" y="3074"/>
                  </a:lnTo>
                  <a:lnTo>
                    <a:pt x="2761" y="3074"/>
                  </a:lnTo>
                  <a:lnTo>
                    <a:pt x="2507" y="3923"/>
                  </a:lnTo>
                  <a:lnTo>
                    <a:pt x="518" y="3921"/>
                  </a:lnTo>
                  <a:lnTo>
                    <a:pt x="512" y="60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2" name="Freeform 8">
              <a:extLst>
                <a:ext uri="{FF2B5EF4-FFF2-40B4-BE49-F238E27FC236}">
                  <a16:creationId xmlns:a16="http://schemas.microsoft.com/office/drawing/2014/main" id="{00000000-0008-0000-0000-000008040000}"/>
                </a:ext>
              </a:extLst>
            </xdr:cNvPr>
            <xdr:cNvSpPr>
              <a:spLocks noChangeAspect="1"/>
            </xdr:cNvSpPr>
          </xdr:nvSpPr>
          <xdr:spPr bwMode="auto">
            <a:xfrm>
              <a:off x="1065" y="2604"/>
              <a:ext cx="329" cy="357"/>
            </a:xfrm>
            <a:custGeom>
              <a:avLst/>
              <a:gdLst>
                <a:gd name="T0" fmla="*/ 506 w 3626"/>
                <a:gd name="T1" fmla="*/ 488 h 3924"/>
                <a:gd name="T2" fmla="*/ 485 w 3626"/>
                <a:gd name="T3" fmla="*/ 366 h 3924"/>
                <a:gd name="T4" fmla="*/ 447 w 3626"/>
                <a:gd name="T5" fmla="*/ 274 h 3924"/>
                <a:gd name="T6" fmla="*/ 392 w 3626"/>
                <a:gd name="T7" fmla="*/ 208 h 3924"/>
                <a:gd name="T8" fmla="*/ 324 w 3626"/>
                <a:gd name="T9" fmla="*/ 164 h 3924"/>
                <a:gd name="T10" fmla="*/ 240 w 3626"/>
                <a:gd name="T11" fmla="*/ 137 h 3924"/>
                <a:gd name="T12" fmla="*/ 141 w 3626"/>
                <a:gd name="T13" fmla="*/ 123 h 3924"/>
                <a:gd name="T14" fmla="*/ 0 w 3626"/>
                <a:gd name="T15" fmla="*/ 3 h 3924"/>
                <a:gd name="T16" fmla="*/ 2241 w 3626"/>
                <a:gd name="T17" fmla="*/ 445 h 3924"/>
                <a:gd name="T18" fmla="*/ 2322 w 3626"/>
                <a:gd name="T19" fmla="*/ 350 h 3924"/>
                <a:gd name="T20" fmla="*/ 2350 w 3626"/>
                <a:gd name="T21" fmla="*/ 300 h 3924"/>
                <a:gd name="T22" fmla="*/ 2356 w 3626"/>
                <a:gd name="T23" fmla="*/ 254 h 3924"/>
                <a:gd name="T24" fmla="*/ 2347 w 3626"/>
                <a:gd name="T25" fmla="*/ 213 h 3924"/>
                <a:gd name="T26" fmla="*/ 2328 w 3626"/>
                <a:gd name="T27" fmla="*/ 181 h 3924"/>
                <a:gd name="T28" fmla="*/ 2299 w 3626"/>
                <a:gd name="T29" fmla="*/ 157 h 3924"/>
                <a:gd name="T30" fmla="*/ 2246 w 3626"/>
                <a:gd name="T31" fmla="*/ 137 h 3924"/>
                <a:gd name="T32" fmla="*/ 2129 w 3626"/>
                <a:gd name="T33" fmla="*/ 122 h 3924"/>
                <a:gd name="T34" fmla="*/ 2015 w 3626"/>
                <a:gd name="T35" fmla="*/ 3 h 3924"/>
                <a:gd name="T36" fmla="*/ 3265 w 3626"/>
                <a:gd name="T37" fmla="*/ 123 h 3924"/>
                <a:gd name="T38" fmla="*/ 3159 w 3626"/>
                <a:gd name="T39" fmla="*/ 136 h 3924"/>
                <a:gd name="T40" fmla="*/ 3056 w 3626"/>
                <a:gd name="T41" fmla="*/ 161 h 3924"/>
                <a:gd name="T42" fmla="*/ 2956 w 3626"/>
                <a:gd name="T43" fmla="*/ 199 h 3924"/>
                <a:gd name="T44" fmla="*/ 2857 w 3626"/>
                <a:gd name="T45" fmla="*/ 251 h 3924"/>
                <a:gd name="T46" fmla="*/ 2756 w 3626"/>
                <a:gd name="T47" fmla="*/ 320 h 3924"/>
                <a:gd name="T48" fmla="*/ 2653 w 3626"/>
                <a:gd name="T49" fmla="*/ 409 h 3924"/>
                <a:gd name="T50" fmla="*/ 2543 w 3626"/>
                <a:gd name="T51" fmla="*/ 520 h 3924"/>
                <a:gd name="T52" fmla="*/ 2770 w 3626"/>
                <a:gd name="T53" fmla="*/ 3324 h 3924"/>
                <a:gd name="T54" fmla="*/ 2926 w 3626"/>
                <a:gd name="T55" fmla="*/ 3494 h 3924"/>
                <a:gd name="T56" fmla="*/ 3038 w 3626"/>
                <a:gd name="T57" fmla="*/ 3597 h 3924"/>
                <a:gd name="T58" fmla="*/ 3156 w 3626"/>
                <a:gd name="T59" fmla="*/ 3688 h 3924"/>
                <a:gd name="T60" fmla="*/ 3281 w 3626"/>
                <a:gd name="T61" fmla="*/ 3763 h 3924"/>
                <a:gd name="T62" fmla="*/ 3413 w 3626"/>
                <a:gd name="T63" fmla="*/ 3815 h 3924"/>
                <a:gd name="T64" fmla="*/ 3552 w 3626"/>
                <a:gd name="T65" fmla="*/ 3844 h 3924"/>
                <a:gd name="T66" fmla="*/ 3183 w 3626"/>
                <a:gd name="T67" fmla="*/ 3924 h 3924"/>
                <a:gd name="T68" fmla="*/ 3024 w 3626"/>
                <a:gd name="T69" fmla="*/ 3907 h 3924"/>
                <a:gd name="T70" fmla="*/ 2866 w 3626"/>
                <a:gd name="T71" fmla="*/ 3871 h 3924"/>
                <a:gd name="T72" fmla="*/ 2751 w 3626"/>
                <a:gd name="T73" fmla="*/ 3833 h 3924"/>
                <a:gd name="T74" fmla="*/ 2637 w 3626"/>
                <a:gd name="T75" fmla="*/ 3779 h 3924"/>
                <a:gd name="T76" fmla="*/ 2532 w 3626"/>
                <a:gd name="T77" fmla="*/ 3706 h 3924"/>
                <a:gd name="T78" fmla="*/ 2436 w 3626"/>
                <a:gd name="T79" fmla="*/ 3613 h 3924"/>
                <a:gd name="T80" fmla="*/ 2266 w 3626"/>
                <a:gd name="T81" fmla="*/ 3447 h 3924"/>
                <a:gd name="T82" fmla="*/ 2168 w 3626"/>
                <a:gd name="T83" fmla="*/ 3337 h 3924"/>
                <a:gd name="T84" fmla="*/ 1038 w 3626"/>
                <a:gd name="T85" fmla="*/ 3365 h 3924"/>
                <a:gd name="T86" fmla="*/ 1051 w 3626"/>
                <a:gd name="T87" fmla="*/ 3504 h 3924"/>
                <a:gd name="T88" fmla="*/ 1082 w 3626"/>
                <a:gd name="T89" fmla="*/ 3611 h 3924"/>
                <a:gd name="T90" fmla="*/ 1128 w 3626"/>
                <a:gd name="T91" fmla="*/ 3690 h 3924"/>
                <a:gd name="T92" fmla="*/ 1191 w 3626"/>
                <a:gd name="T93" fmla="*/ 3743 h 3924"/>
                <a:gd name="T94" fmla="*/ 1268 w 3626"/>
                <a:gd name="T95" fmla="*/ 3779 h 3924"/>
                <a:gd name="T96" fmla="*/ 1360 w 3626"/>
                <a:gd name="T97" fmla="*/ 3798 h 3924"/>
                <a:gd name="T98" fmla="*/ 1491 w 3626"/>
                <a:gd name="T99" fmla="*/ 3808 h 3924"/>
                <a:gd name="T100" fmla="*/ 512 w 3626"/>
                <a:gd name="T101" fmla="*/ 602 h 39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3626" h="3924">
                  <a:moveTo>
                    <a:pt x="512" y="602"/>
                  </a:moveTo>
                  <a:lnTo>
                    <a:pt x="511" y="562"/>
                  </a:lnTo>
                  <a:lnTo>
                    <a:pt x="510" y="525"/>
                  </a:lnTo>
                  <a:lnTo>
                    <a:pt x="506" y="488"/>
                  </a:lnTo>
                  <a:lnTo>
                    <a:pt x="503" y="455"/>
                  </a:lnTo>
                  <a:lnTo>
                    <a:pt x="498" y="423"/>
                  </a:lnTo>
                  <a:lnTo>
                    <a:pt x="492" y="393"/>
                  </a:lnTo>
                  <a:lnTo>
                    <a:pt x="485" y="366"/>
                  </a:lnTo>
                  <a:lnTo>
                    <a:pt x="477" y="341"/>
                  </a:lnTo>
                  <a:lnTo>
                    <a:pt x="468" y="317"/>
                  </a:lnTo>
                  <a:lnTo>
                    <a:pt x="458" y="294"/>
                  </a:lnTo>
                  <a:lnTo>
                    <a:pt x="447" y="274"/>
                  </a:lnTo>
                  <a:lnTo>
                    <a:pt x="434" y="256"/>
                  </a:lnTo>
                  <a:lnTo>
                    <a:pt x="421" y="238"/>
                  </a:lnTo>
                  <a:lnTo>
                    <a:pt x="407" y="222"/>
                  </a:lnTo>
                  <a:lnTo>
                    <a:pt x="392" y="208"/>
                  </a:lnTo>
                  <a:lnTo>
                    <a:pt x="377" y="195"/>
                  </a:lnTo>
                  <a:lnTo>
                    <a:pt x="360" y="184"/>
                  </a:lnTo>
                  <a:lnTo>
                    <a:pt x="342" y="173"/>
                  </a:lnTo>
                  <a:lnTo>
                    <a:pt x="324" y="164"/>
                  </a:lnTo>
                  <a:lnTo>
                    <a:pt x="303" y="156"/>
                  </a:lnTo>
                  <a:lnTo>
                    <a:pt x="283" y="149"/>
                  </a:lnTo>
                  <a:lnTo>
                    <a:pt x="261" y="143"/>
                  </a:lnTo>
                  <a:lnTo>
                    <a:pt x="240" y="137"/>
                  </a:lnTo>
                  <a:lnTo>
                    <a:pt x="216" y="133"/>
                  </a:lnTo>
                  <a:lnTo>
                    <a:pt x="191" y="129"/>
                  </a:lnTo>
                  <a:lnTo>
                    <a:pt x="166" y="127"/>
                  </a:lnTo>
                  <a:lnTo>
                    <a:pt x="141" y="123"/>
                  </a:lnTo>
                  <a:lnTo>
                    <a:pt x="114" y="122"/>
                  </a:lnTo>
                  <a:lnTo>
                    <a:pt x="58" y="120"/>
                  </a:lnTo>
                  <a:lnTo>
                    <a:pt x="0" y="119"/>
                  </a:lnTo>
                  <a:lnTo>
                    <a:pt x="0" y="3"/>
                  </a:lnTo>
                  <a:lnTo>
                    <a:pt x="1033" y="0"/>
                  </a:lnTo>
                  <a:lnTo>
                    <a:pt x="1037" y="1715"/>
                  </a:lnTo>
                  <a:lnTo>
                    <a:pt x="2214" y="473"/>
                  </a:lnTo>
                  <a:lnTo>
                    <a:pt x="2241" y="445"/>
                  </a:lnTo>
                  <a:lnTo>
                    <a:pt x="2267" y="417"/>
                  </a:lnTo>
                  <a:lnTo>
                    <a:pt x="2290" y="389"/>
                  </a:lnTo>
                  <a:lnTo>
                    <a:pt x="2312" y="363"/>
                  </a:lnTo>
                  <a:lnTo>
                    <a:pt x="2322" y="350"/>
                  </a:lnTo>
                  <a:lnTo>
                    <a:pt x="2330" y="337"/>
                  </a:lnTo>
                  <a:lnTo>
                    <a:pt x="2338" y="325"/>
                  </a:lnTo>
                  <a:lnTo>
                    <a:pt x="2344" y="313"/>
                  </a:lnTo>
                  <a:lnTo>
                    <a:pt x="2350" y="300"/>
                  </a:lnTo>
                  <a:lnTo>
                    <a:pt x="2353" y="289"/>
                  </a:lnTo>
                  <a:lnTo>
                    <a:pt x="2355" y="277"/>
                  </a:lnTo>
                  <a:lnTo>
                    <a:pt x="2356" y="265"/>
                  </a:lnTo>
                  <a:lnTo>
                    <a:pt x="2356" y="254"/>
                  </a:lnTo>
                  <a:lnTo>
                    <a:pt x="2355" y="243"/>
                  </a:lnTo>
                  <a:lnTo>
                    <a:pt x="2353" y="232"/>
                  </a:lnTo>
                  <a:lnTo>
                    <a:pt x="2351" y="222"/>
                  </a:lnTo>
                  <a:lnTo>
                    <a:pt x="2347" y="213"/>
                  </a:lnTo>
                  <a:lnTo>
                    <a:pt x="2344" y="204"/>
                  </a:lnTo>
                  <a:lnTo>
                    <a:pt x="2340" y="195"/>
                  </a:lnTo>
                  <a:lnTo>
                    <a:pt x="2334" y="188"/>
                  </a:lnTo>
                  <a:lnTo>
                    <a:pt x="2328" y="181"/>
                  </a:lnTo>
                  <a:lnTo>
                    <a:pt x="2322" y="174"/>
                  </a:lnTo>
                  <a:lnTo>
                    <a:pt x="2315" y="169"/>
                  </a:lnTo>
                  <a:lnTo>
                    <a:pt x="2306" y="162"/>
                  </a:lnTo>
                  <a:lnTo>
                    <a:pt x="2299" y="157"/>
                  </a:lnTo>
                  <a:lnTo>
                    <a:pt x="2289" y="152"/>
                  </a:lnTo>
                  <a:lnTo>
                    <a:pt x="2280" y="148"/>
                  </a:lnTo>
                  <a:lnTo>
                    <a:pt x="2269" y="144"/>
                  </a:lnTo>
                  <a:lnTo>
                    <a:pt x="2246" y="137"/>
                  </a:lnTo>
                  <a:lnTo>
                    <a:pt x="2220" y="132"/>
                  </a:lnTo>
                  <a:lnTo>
                    <a:pt x="2192" y="128"/>
                  </a:lnTo>
                  <a:lnTo>
                    <a:pt x="2162" y="124"/>
                  </a:lnTo>
                  <a:lnTo>
                    <a:pt x="2129" y="122"/>
                  </a:lnTo>
                  <a:lnTo>
                    <a:pt x="2093" y="120"/>
                  </a:lnTo>
                  <a:lnTo>
                    <a:pt x="2055" y="120"/>
                  </a:lnTo>
                  <a:lnTo>
                    <a:pt x="2015" y="119"/>
                  </a:lnTo>
                  <a:lnTo>
                    <a:pt x="2015" y="3"/>
                  </a:lnTo>
                  <a:lnTo>
                    <a:pt x="3378" y="3"/>
                  </a:lnTo>
                  <a:lnTo>
                    <a:pt x="3378" y="119"/>
                  </a:lnTo>
                  <a:lnTo>
                    <a:pt x="3321" y="120"/>
                  </a:lnTo>
                  <a:lnTo>
                    <a:pt x="3265" y="123"/>
                  </a:lnTo>
                  <a:lnTo>
                    <a:pt x="3238" y="125"/>
                  </a:lnTo>
                  <a:lnTo>
                    <a:pt x="3211" y="129"/>
                  </a:lnTo>
                  <a:lnTo>
                    <a:pt x="3184" y="132"/>
                  </a:lnTo>
                  <a:lnTo>
                    <a:pt x="3159" y="136"/>
                  </a:lnTo>
                  <a:lnTo>
                    <a:pt x="3133" y="142"/>
                  </a:lnTo>
                  <a:lnTo>
                    <a:pt x="3107" y="147"/>
                  </a:lnTo>
                  <a:lnTo>
                    <a:pt x="3081" y="153"/>
                  </a:lnTo>
                  <a:lnTo>
                    <a:pt x="3056" y="161"/>
                  </a:lnTo>
                  <a:lnTo>
                    <a:pt x="3032" y="169"/>
                  </a:lnTo>
                  <a:lnTo>
                    <a:pt x="3006" y="178"/>
                  </a:lnTo>
                  <a:lnTo>
                    <a:pt x="2981" y="188"/>
                  </a:lnTo>
                  <a:lnTo>
                    <a:pt x="2956" y="199"/>
                  </a:lnTo>
                  <a:lnTo>
                    <a:pt x="2932" y="209"/>
                  </a:lnTo>
                  <a:lnTo>
                    <a:pt x="2907" y="222"/>
                  </a:lnTo>
                  <a:lnTo>
                    <a:pt x="2882" y="236"/>
                  </a:lnTo>
                  <a:lnTo>
                    <a:pt x="2857" y="251"/>
                  </a:lnTo>
                  <a:lnTo>
                    <a:pt x="2833" y="266"/>
                  </a:lnTo>
                  <a:lnTo>
                    <a:pt x="2807" y="284"/>
                  </a:lnTo>
                  <a:lnTo>
                    <a:pt x="2782" y="302"/>
                  </a:lnTo>
                  <a:lnTo>
                    <a:pt x="2756" y="320"/>
                  </a:lnTo>
                  <a:lnTo>
                    <a:pt x="2731" y="341"/>
                  </a:lnTo>
                  <a:lnTo>
                    <a:pt x="2706" y="363"/>
                  </a:lnTo>
                  <a:lnTo>
                    <a:pt x="2679" y="386"/>
                  </a:lnTo>
                  <a:lnTo>
                    <a:pt x="2653" y="409"/>
                  </a:lnTo>
                  <a:lnTo>
                    <a:pt x="2626" y="435"/>
                  </a:lnTo>
                  <a:lnTo>
                    <a:pt x="2599" y="462"/>
                  </a:lnTo>
                  <a:lnTo>
                    <a:pt x="2571" y="490"/>
                  </a:lnTo>
                  <a:lnTo>
                    <a:pt x="2543" y="520"/>
                  </a:lnTo>
                  <a:lnTo>
                    <a:pt x="1449" y="1717"/>
                  </a:lnTo>
                  <a:lnTo>
                    <a:pt x="2673" y="3206"/>
                  </a:lnTo>
                  <a:lnTo>
                    <a:pt x="2721" y="3266"/>
                  </a:lnTo>
                  <a:lnTo>
                    <a:pt x="2770" y="3324"/>
                  </a:lnTo>
                  <a:lnTo>
                    <a:pt x="2821" y="3382"/>
                  </a:lnTo>
                  <a:lnTo>
                    <a:pt x="2872" y="3439"/>
                  </a:lnTo>
                  <a:lnTo>
                    <a:pt x="2899" y="3467"/>
                  </a:lnTo>
                  <a:lnTo>
                    <a:pt x="2926" y="3494"/>
                  </a:lnTo>
                  <a:lnTo>
                    <a:pt x="2954" y="3521"/>
                  </a:lnTo>
                  <a:lnTo>
                    <a:pt x="2981" y="3548"/>
                  </a:lnTo>
                  <a:lnTo>
                    <a:pt x="3009" y="3572"/>
                  </a:lnTo>
                  <a:lnTo>
                    <a:pt x="3038" y="3597"/>
                  </a:lnTo>
                  <a:lnTo>
                    <a:pt x="3067" y="3622"/>
                  </a:lnTo>
                  <a:lnTo>
                    <a:pt x="3096" y="3644"/>
                  </a:lnTo>
                  <a:lnTo>
                    <a:pt x="3126" y="3667"/>
                  </a:lnTo>
                  <a:lnTo>
                    <a:pt x="3156" y="3688"/>
                  </a:lnTo>
                  <a:lnTo>
                    <a:pt x="3187" y="3709"/>
                  </a:lnTo>
                  <a:lnTo>
                    <a:pt x="3218" y="3727"/>
                  </a:lnTo>
                  <a:lnTo>
                    <a:pt x="3249" y="3745"/>
                  </a:lnTo>
                  <a:lnTo>
                    <a:pt x="3281" y="3763"/>
                  </a:lnTo>
                  <a:lnTo>
                    <a:pt x="3314" y="3778"/>
                  </a:lnTo>
                  <a:lnTo>
                    <a:pt x="3346" y="3792"/>
                  </a:lnTo>
                  <a:lnTo>
                    <a:pt x="3379" y="3805"/>
                  </a:lnTo>
                  <a:lnTo>
                    <a:pt x="3413" y="3815"/>
                  </a:lnTo>
                  <a:lnTo>
                    <a:pt x="3447" y="3825"/>
                  </a:lnTo>
                  <a:lnTo>
                    <a:pt x="3482" y="3834"/>
                  </a:lnTo>
                  <a:lnTo>
                    <a:pt x="3517" y="3840"/>
                  </a:lnTo>
                  <a:lnTo>
                    <a:pt x="3552" y="3844"/>
                  </a:lnTo>
                  <a:lnTo>
                    <a:pt x="3589" y="3847"/>
                  </a:lnTo>
                  <a:lnTo>
                    <a:pt x="3626" y="3848"/>
                  </a:lnTo>
                  <a:lnTo>
                    <a:pt x="3626" y="3924"/>
                  </a:lnTo>
                  <a:lnTo>
                    <a:pt x="3183" y="3924"/>
                  </a:lnTo>
                  <a:lnTo>
                    <a:pt x="3163" y="3923"/>
                  </a:lnTo>
                  <a:lnTo>
                    <a:pt x="3107" y="3918"/>
                  </a:lnTo>
                  <a:lnTo>
                    <a:pt x="3068" y="3913"/>
                  </a:lnTo>
                  <a:lnTo>
                    <a:pt x="3024" y="3907"/>
                  </a:lnTo>
                  <a:lnTo>
                    <a:pt x="2975" y="3897"/>
                  </a:lnTo>
                  <a:lnTo>
                    <a:pt x="2922" y="3886"/>
                  </a:lnTo>
                  <a:lnTo>
                    <a:pt x="2894" y="3879"/>
                  </a:lnTo>
                  <a:lnTo>
                    <a:pt x="2866" y="3871"/>
                  </a:lnTo>
                  <a:lnTo>
                    <a:pt x="2838" y="3863"/>
                  </a:lnTo>
                  <a:lnTo>
                    <a:pt x="2809" y="3854"/>
                  </a:lnTo>
                  <a:lnTo>
                    <a:pt x="2780" y="3843"/>
                  </a:lnTo>
                  <a:lnTo>
                    <a:pt x="2751" y="3833"/>
                  </a:lnTo>
                  <a:lnTo>
                    <a:pt x="2722" y="3821"/>
                  </a:lnTo>
                  <a:lnTo>
                    <a:pt x="2693" y="3808"/>
                  </a:lnTo>
                  <a:lnTo>
                    <a:pt x="2665" y="3794"/>
                  </a:lnTo>
                  <a:lnTo>
                    <a:pt x="2637" y="3779"/>
                  </a:lnTo>
                  <a:lnTo>
                    <a:pt x="2610" y="3762"/>
                  </a:lnTo>
                  <a:lnTo>
                    <a:pt x="2583" y="3744"/>
                  </a:lnTo>
                  <a:lnTo>
                    <a:pt x="2557" y="3726"/>
                  </a:lnTo>
                  <a:lnTo>
                    <a:pt x="2532" y="3706"/>
                  </a:lnTo>
                  <a:lnTo>
                    <a:pt x="2509" y="3684"/>
                  </a:lnTo>
                  <a:lnTo>
                    <a:pt x="2486" y="3662"/>
                  </a:lnTo>
                  <a:lnTo>
                    <a:pt x="2465" y="3641"/>
                  </a:lnTo>
                  <a:lnTo>
                    <a:pt x="2436" y="3613"/>
                  </a:lnTo>
                  <a:lnTo>
                    <a:pt x="2400" y="3580"/>
                  </a:lnTo>
                  <a:lnTo>
                    <a:pt x="2358" y="3541"/>
                  </a:lnTo>
                  <a:lnTo>
                    <a:pt x="2313" y="3497"/>
                  </a:lnTo>
                  <a:lnTo>
                    <a:pt x="2266" y="3447"/>
                  </a:lnTo>
                  <a:lnTo>
                    <a:pt x="2241" y="3422"/>
                  </a:lnTo>
                  <a:lnTo>
                    <a:pt x="2216" y="3395"/>
                  </a:lnTo>
                  <a:lnTo>
                    <a:pt x="2191" y="3366"/>
                  </a:lnTo>
                  <a:lnTo>
                    <a:pt x="2168" y="3337"/>
                  </a:lnTo>
                  <a:lnTo>
                    <a:pt x="1049" y="1952"/>
                  </a:lnTo>
                  <a:lnTo>
                    <a:pt x="1037" y="1952"/>
                  </a:lnTo>
                  <a:lnTo>
                    <a:pt x="1037" y="3325"/>
                  </a:lnTo>
                  <a:lnTo>
                    <a:pt x="1038" y="3365"/>
                  </a:lnTo>
                  <a:lnTo>
                    <a:pt x="1039" y="3403"/>
                  </a:lnTo>
                  <a:lnTo>
                    <a:pt x="1042" y="3439"/>
                  </a:lnTo>
                  <a:lnTo>
                    <a:pt x="1047" y="3472"/>
                  </a:lnTo>
                  <a:lnTo>
                    <a:pt x="1051" y="3504"/>
                  </a:lnTo>
                  <a:lnTo>
                    <a:pt x="1057" y="3534"/>
                  </a:lnTo>
                  <a:lnTo>
                    <a:pt x="1064" y="3561"/>
                  </a:lnTo>
                  <a:lnTo>
                    <a:pt x="1072" y="3586"/>
                  </a:lnTo>
                  <a:lnTo>
                    <a:pt x="1082" y="3611"/>
                  </a:lnTo>
                  <a:lnTo>
                    <a:pt x="1092" y="3632"/>
                  </a:lnTo>
                  <a:lnTo>
                    <a:pt x="1102" y="3653"/>
                  </a:lnTo>
                  <a:lnTo>
                    <a:pt x="1115" y="3672"/>
                  </a:lnTo>
                  <a:lnTo>
                    <a:pt x="1128" y="3690"/>
                  </a:lnTo>
                  <a:lnTo>
                    <a:pt x="1142" y="3705"/>
                  </a:lnTo>
                  <a:lnTo>
                    <a:pt x="1157" y="3720"/>
                  </a:lnTo>
                  <a:lnTo>
                    <a:pt x="1174" y="3733"/>
                  </a:lnTo>
                  <a:lnTo>
                    <a:pt x="1191" y="3743"/>
                  </a:lnTo>
                  <a:lnTo>
                    <a:pt x="1209" y="3754"/>
                  </a:lnTo>
                  <a:lnTo>
                    <a:pt x="1227" y="3764"/>
                  </a:lnTo>
                  <a:lnTo>
                    <a:pt x="1248" y="3771"/>
                  </a:lnTo>
                  <a:lnTo>
                    <a:pt x="1268" y="3779"/>
                  </a:lnTo>
                  <a:lnTo>
                    <a:pt x="1290" y="3785"/>
                  </a:lnTo>
                  <a:lnTo>
                    <a:pt x="1312" y="3791"/>
                  </a:lnTo>
                  <a:lnTo>
                    <a:pt x="1335" y="3795"/>
                  </a:lnTo>
                  <a:lnTo>
                    <a:pt x="1360" y="3798"/>
                  </a:lnTo>
                  <a:lnTo>
                    <a:pt x="1384" y="3801"/>
                  </a:lnTo>
                  <a:lnTo>
                    <a:pt x="1409" y="3804"/>
                  </a:lnTo>
                  <a:lnTo>
                    <a:pt x="1436" y="3806"/>
                  </a:lnTo>
                  <a:lnTo>
                    <a:pt x="1491" y="3808"/>
                  </a:lnTo>
                  <a:lnTo>
                    <a:pt x="1549" y="3808"/>
                  </a:lnTo>
                  <a:lnTo>
                    <a:pt x="1549" y="3924"/>
                  </a:lnTo>
                  <a:lnTo>
                    <a:pt x="511" y="3924"/>
                  </a:lnTo>
                  <a:lnTo>
                    <a:pt x="512" y="60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3" name="Freeform 9">
              <a:extLst>
                <a:ext uri="{FF2B5EF4-FFF2-40B4-BE49-F238E27FC236}">
                  <a16:creationId xmlns:a16="http://schemas.microsoft.com/office/drawing/2014/main" id="{00000000-0008-0000-0000-000009040000}"/>
                </a:ext>
              </a:extLst>
            </xdr:cNvPr>
            <xdr:cNvSpPr>
              <a:spLocks noChangeAspect="1"/>
            </xdr:cNvSpPr>
          </xdr:nvSpPr>
          <xdr:spPr bwMode="auto">
            <a:xfrm>
              <a:off x="726" y="2604"/>
              <a:ext cx="251" cy="357"/>
            </a:xfrm>
            <a:custGeom>
              <a:avLst/>
              <a:gdLst>
                <a:gd name="T0" fmla="*/ 2623 w 2763"/>
                <a:gd name="T1" fmla="*/ 3250 h 3920"/>
                <a:gd name="T2" fmla="*/ 2576 w 2763"/>
                <a:gd name="T3" fmla="*/ 3372 h 3920"/>
                <a:gd name="T4" fmla="*/ 2518 w 2763"/>
                <a:gd name="T5" fmla="*/ 3472 h 3920"/>
                <a:gd name="T6" fmla="*/ 2445 w 2763"/>
                <a:gd name="T7" fmla="*/ 3551 h 3920"/>
                <a:gd name="T8" fmla="*/ 2356 w 2763"/>
                <a:gd name="T9" fmla="*/ 3611 h 3920"/>
                <a:gd name="T10" fmla="*/ 2248 w 2763"/>
                <a:gd name="T11" fmla="*/ 3653 h 3920"/>
                <a:gd name="T12" fmla="*/ 2119 w 2763"/>
                <a:gd name="T13" fmla="*/ 3679 h 3920"/>
                <a:gd name="T14" fmla="*/ 1967 w 2763"/>
                <a:gd name="T15" fmla="*/ 3689 h 3920"/>
                <a:gd name="T16" fmla="*/ 1263 w 2763"/>
                <a:gd name="T17" fmla="*/ 3688 h 3920"/>
                <a:gd name="T18" fmla="*/ 1186 w 2763"/>
                <a:gd name="T19" fmla="*/ 3677 h 3920"/>
                <a:gd name="T20" fmla="*/ 1129 w 2763"/>
                <a:gd name="T21" fmla="*/ 3654 h 3920"/>
                <a:gd name="T22" fmla="*/ 1088 w 2763"/>
                <a:gd name="T23" fmla="*/ 3614 h 3920"/>
                <a:gd name="T24" fmla="*/ 1062 w 2763"/>
                <a:gd name="T25" fmla="*/ 3553 h 3920"/>
                <a:gd name="T26" fmla="*/ 1046 w 2763"/>
                <a:gd name="T27" fmla="*/ 3466 h 3920"/>
                <a:gd name="T28" fmla="*/ 1039 w 2763"/>
                <a:gd name="T29" fmla="*/ 3349 h 3920"/>
                <a:gd name="T30" fmla="*/ 1554 w 2763"/>
                <a:gd name="T31" fmla="*/ 1984 h 3920"/>
                <a:gd name="T32" fmla="*/ 1692 w 2763"/>
                <a:gd name="T33" fmla="*/ 1987 h 3920"/>
                <a:gd name="T34" fmla="*/ 1810 w 2763"/>
                <a:gd name="T35" fmla="*/ 2001 h 3920"/>
                <a:gd name="T36" fmla="*/ 1908 w 2763"/>
                <a:gd name="T37" fmla="*/ 2026 h 3920"/>
                <a:gd name="T38" fmla="*/ 1989 w 2763"/>
                <a:gd name="T39" fmla="*/ 2064 h 3920"/>
                <a:gd name="T40" fmla="*/ 2050 w 2763"/>
                <a:gd name="T41" fmla="*/ 2118 h 3920"/>
                <a:gd name="T42" fmla="*/ 2093 w 2763"/>
                <a:gd name="T43" fmla="*/ 2190 h 3920"/>
                <a:gd name="T44" fmla="*/ 2119 w 2763"/>
                <a:gd name="T45" fmla="*/ 2280 h 3920"/>
                <a:gd name="T46" fmla="*/ 2128 w 2763"/>
                <a:gd name="T47" fmla="*/ 2393 h 3920"/>
                <a:gd name="T48" fmla="*/ 2128 w 2763"/>
                <a:gd name="T49" fmla="*/ 1355 h 3920"/>
                <a:gd name="T50" fmla="*/ 2115 w 2763"/>
                <a:gd name="T51" fmla="*/ 1482 h 3920"/>
                <a:gd name="T52" fmla="*/ 2085 w 2763"/>
                <a:gd name="T53" fmla="*/ 1579 h 3920"/>
                <a:gd name="T54" fmla="*/ 2036 w 2763"/>
                <a:gd name="T55" fmla="*/ 1649 h 3920"/>
                <a:gd name="T56" fmla="*/ 1971 w 2763"/>
                <a:gd name="T57" fmla="*/ 1697 h 3920"/>
                <a:gd name="T58" fmla="*/ 1886 w 2763"/>
                <a:gd name="T59" fmla="*/ 1728 h 3920"/>
                <a:gd name="T60" fmla="*/ 1782 w 2763"/>
                <a:gd name="T61" fmla="*/ 1745 h 3920"/>
                <a:gd name="T62" fmla="*/ 1625 w 2763"/>
                <a:gd name="T63" fmla="*/ 1751 h 3920"/>
                <a:gd name="T64" fmla="*/ 1038 w 2763"/>
                <a:gd name="T65" fmla="*/ 649 h 3920"/>
                <a:gd name="T66" fmla="*/ 1048 w 2763"/>
                <a:gd name="T67" fmla="*/ 443 h 3920"/>
                <a:gd name="T68" fmla="*/ 1064 w 2763"/>
                <a:gd name="T69" fmla="*/ 362 h 3920"/>
                <a:gd name="T70" fmla="*/ 1093 w 2763"/>
                <a:gd name="T71" fmla="*/ 305 h 3920"/>
                <a:gd name="T72" fmla="*/ 1137 w 2763"/>
                <a:gd name="T73" fmla="*/ 267 h 3920"/>
                <a:gd name="T74" fmla="*/ 1198 w 2763"/>
                <a:gd name="T75" fmla="*/ 244 h 3920"/>
                <a:gd name="T76" fmla="*/ 1307 w 2763"/>
                <a:gd name="T77" fmla="*/ 232 h 3920"/>
                <a:gd name="T78" fmla="*/ 1913 w 2763"/>
                <a:gd name="T79" fmla="*/ 235 h 3920"/>
                <a:gd name="T80" fmla="*/ 2050 w 2763"/>
                <a:gd name="T81" fmla="*/ 253 h 3920"/>
                <a:gd name="T82" fmla="*/ 2167 w 2763"/>
                <a:gd name="T83" fmla="*/ 283 h 3920"/>
                <a:gd name="T84" fmla="*/ 2264 w 2763"/>
                <a:gd name="T85" fmla="*/ 330 h 3920"/>
                <a:gd name="T86" fmla="*/ 2346 w 2763"/>
                <a:gd name="T87" fmla="*/ 395 h 3920"/>
                <a:gd name="T88" fmla="*/ 2412 w 2763"/>
                <a:gd name="T89" fmla="*/ 479 h 3920"/>
                <a:gd name="T90" fmla="*/ 2465 w 2763"/>
                <a:gd name="T91" fmla="*/ 582 h 3920"/>
                <a:gd name="T92" fmla="*/ 2507 w 2763"/>
                <a:gd name="T93" fmla="*/ 708 h 3920"/>
                <a:gd name="T94" fmla="*/ 2596 w 2763"/>
                <a:gd name="T95" fmla="*/ 0 h 3920"/>
                <a:gd name="T96" fmla="*/ 0 w 2763"/>
                <a:gd name="T97" fmla="*/ 116 h 3920"/>
                <a:gd name="T98" fmla="*/ 164 w 2763"/>
                <a:gd name="T99" fmla="*/ 124 h 3920"/>
                <a:gd name="T100" fmla="*/ 259 w 2763"/>
                <a:gd name="T101" fmla="*/ 140 h 3920"/>
                <a:gd name="T102" fmla="*/ 340 w 2763"/>
                <a:gd name="T103" fmla="*/ 170 h 3920"/>
                <a:gd name="T104" fmla="*/ 406 w 2763"/>
                <a:gd name="T105" fmla="*/ 219 h 3920"/>
                <a:gd name="T106" fmla="*/ 457 w 2763"/>
                <a:gd name="T107" fmla="*/ 291 h 3920"/>
                <a:gd name="T108" fmla="*/ 491 w 2763"/>
                <a:gd name="T109" fmla="*/ 390 h 3920"/>
                <a:gd name="T110" fmla="*/ 510 w 2763"/>
                <a:gd name="T111" fmla="*/ 521 h 3920"/>
                <a:gd name="T112" fmla="*/ 2722 w 2763"/>
                <a:gd name="T113" fmla="*/ 3920 h 3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763" h="3920">
                  <a:moveTo>
                    <a:pt x="2650" y="3142"/>
                  </a:moveTo>
                  <a:lnTo>
                    <a:pt x="2641" y="3180"/>
                  </a:lnTo>
                  <a:lnTo>
                    <a:pt x="2632" y="3215"/>
                  </a:lnTo>
                  <a:lnTo>
                    <a:pt x="2623" y="3250"/>
                  </a:lnTo>
                  <a:lnTo>
                    <a:pt x="2612" y="3282"/>
                  </a:lnTo>
                  <a:lnTo>
                    <a:pt x="2601" y="3313"/>
                  </a:lnTo>
                  <a:lnTo>
                    <a:pt x="2589" y="3343"/>
                  </a:lnTo>
                  <a:lnTo>
                    <a:pt x="2576" y="3372"/>
                  </a:lnTo>
                  <a:lnTo>
                    <a:pt x="2564" y="3399"/>
                  </a:lnTo>
                  <a:lnTo>
                    <a:pt x="2550" y="3425"/>
                  </a:lnTo>
                  <a:lnTo>
                    <a:pt x="2535" y="3449"/>
                  </a:lnTo>
                  <a:lnTo>
                    <a:pt x="2518" y="3472"/>
                  </a:lnTo>
                  <a:lnTo>
                    <a:pt x="2502" y="3494"/>
                  </a:lnTo>
                  <a:lnTo>
                    <a:pt x="2484" y="3514"/>
                  </a:lnTo>
                  <a:lnTo>
                    <a:pt x="2466" y="3534"/>
                  </a:lnTo>
                  <a:lnTo>
                    <a:pt x="2445" y="3551"/>
                  </a:lnTo>
                  <a:lnTo>
                    <a:pt x="2425" y="3568"/>
                  </a:lnTo>
                  <a:lnTo>
                    <a:pt x="2403" y="3583"/>
                  </a:lnTo>
                  <a:lnTo>
                    <a:pt x="2381" y="3598"/>
                  </a:lnTo>
                  <a:lnTo>
                    <a:pt x="2356" y="3611"/>
                  </a:lnTo>
                  <a:lnTo>
                    <a:pt x="2331" y="3623"/>
                  </a:lnTo>
                  <a:lnTo>
                    <a:pt x="2304" y="3635"/>
                  </a:lnTo>
                  <a:lnTo>
                    <a:pt x="2277" y="3645"/>
                  </a:lnTo>
                  <a:lnTo>
                    <a:pt x="2248" y="3653"/>
                  </a:lnTo>
                  <a:lnTo>
                    <a:pt x="2218" y="3661"/>
                  </a:lnTo>
                  <a:lnTo>
                    <a:pt x="2187" y="3668"/>
                  </a:lnTo>
                  <a:lnTo>
                    <a:pt x="2154" y="3674"/>
                  </a:lnTo>
                  <a:lnTo>
                    <a:pt x="2119" y="3679"/>
                  </a:lnTo>
                  <a:lnTo>
                    <a:pt x="2084" y="3682"/>
                  </a:lnTo>
                  <a:lnTo>
                    <a:pt x="2047" y="3685"/>
                  </a:lnTo>
                  <a:lnTo>
                    <a:pt x="2008" y="3688"/>
                  </a:lnTo>
                  <a:lnTo>
                    <a:pt x="1967" y="3689"/>
                  </a:lnTo>
                  <a:lnTo>
                    <a:pt x="1927" y="3690"/>
                  </a:lnTo>
                  <a:lnTo>
                    <a:pt x="1361" y="3690"/>
                  </a:lnTo>
                  <a:lnTo>
                    <a:pt x="1309" y="3689"/>
                  </a:lnTo>
                  <a:lnTo>
                    <a:pt x="1263" y="3688"/>
                  </a:lnTo>
                  <a:lnTo>
                    <a:pt x="1241" y="3685"/>
                  </a:lnTo>
                  <a:lnTo>
                    <a:pt x="1222" y="3683"/>
                  </a:lnTo>
                  <a:lnTo>
                    <a:pt x="1204" y="3680"/>
                  </a:lnTo>
                  <a:lnTo>
                    <a:pt x="1186" y="3677"/>
                  </a:lnTo>
                  <a:lnTo>
                    <a:pt x="1170" y="3673"/>
                  </a:lnTo>
                  <a:lnTo>
                    <a:pt x="1155" y="3667"/>
                  </a:lnTo>
                  <a:lnTo>
                    <a:pt x="1142" y="3662"/>
                  </a:lnTo>
                  <a:lnTo>
                    <a:pt x="1129" y="3654"/>
                  </a:lnTo>
                  <a:lnTo>
                    <a:pt x="1118" y="3646"/>
                  </a:lnTo>
                  <a:lnTo>
                    <a:pt x="1107" y="3637"/>
                  </a:lnTo>
                  <a:lnTo>
                    <a:pt x="1097" y="3626"/>
                  </a:lnTo>
                  <a:lnTo>
                    <a:pt x="1088" y="3614"/>
                  </a:lnTo>
                  <a:lnTo>
                    <a:pt x="1081" y="3602"/>
                  </a:lnTo>
                  <a:lnTo>
                    <a:pt x="1073" y="3586"/>
                  </a:lnTo>
                  <a:lnTo>
                    <a:pt x="1068" y="3570"/>
                  </a:lnTo>
                  <a:lnTo>
                    <a:pt x="1062" y="3553"/>
                  </a:lnTo>
                  <a:lnTo>
                    <a:pt x="1057" y="3534"/>
                  </a:lnTo>
                  <a:lnTo>
                    <a:pt x="1053" y="3513"/>
                  </a:lnTo>
                  <a:lnTo>
                    <a:pt x="1050" y="3491"/>
                  </a:lnTo>
                  <a:lnTo>
                    <a:pt x="1046" y="3466"/>
                  </a:lnTo>
                  <a:lnTo>
                    <a:pt x="1044" y="3440"/>
                  </a:lnTo>
                  <a:lnTo>
                    <a:pt x="1042" y="3411"/>
                  </a:lnTo>
                  <a:lnTo>
                    <a:pt x="1040" y="3381"/>
                  </a:lnTo>
                  <a:lnTo>
                    <a:pt x="1039" y="3349"/>
                  </a:lnTo>
                  <a:lnTo>
                    <a:pt x="1038" y="3277"/>
                  </a:lnTo>
                  <a:lnTo>
                    <a:pt x="1037" y="3195"/>
                  </a:lnTo>
                  <a:lnTo>
                    <a:pt x="1037" y="1984"/>
                  </a:lnTo>
                  <a:lnTo>
                    <a:pt x="1554" y="1984"/>
                  </a:lnTo>
                  <a:lnTo>
                    <a:pt x="1590" y="1984"/>
                  </a:lnTo>
                  <a:lnTo>
                    <a:pt x="1625" y="1985"/>
                  </a:lnTo>
                  <a:lnTo>
                    <a:pt x="1659" y="1986"/>
                  </a:lnTo>
                  <a:lnTo>
                    <a:pt x="1692" y="1987"/>
                  </a:lnTo>
                  <a:lnTo>
                    <a:pt x="1723" y="1990"/>
                  </a:lnTo>
                  <a:lnTo>
                    <a:pt x="1753" y="1993"/>
                  </a:lnTo>
                  <a:lnTo>
                    <a:pt x="1782" y="1996"/>
                  </a:lnTo>
                  <a:lnTo>
                    <a:pt x="1810" y="2001"/>
                  </a:lnTo>
                  <a:lnTo>
                    <a:pt x="1836" y="2006"/>
                  </a:lnTo>
                  <a:lnTo>
                    <a:pt x="1862" y="2012"/>
                  </a:lnTo>
                  <a:lnTo>
                    <a:pt x="1886" y="2018"/>
                  </a:lnTo>
                  <a:lnTo>
                    <a:pt x="1908" y="2026"/>
                  </a:lnTo>
                  <a:lnTo>
                    <a:pt x="1931" y="2034"/>
                  </a:lnTo>
                  <a:lnTo>
                    <a:pt x="1951" y="2044"/>
                  </a:lnTo>
                  <a:lnTo>
                    <a:pt x="1971" y="2053"/>
                  </a:lnTo>
                  <a:lnTo>
                    <a:pt x="1989" y="2064"/>
                  </a:lnTo>
                  <a:lnTo>
                    <a:pt x="2006" y="2076"/>
                  </a:lnTo>
                  <a:lnTo>
                    <a:pt x="2021" y="2089"/>
                  </a:lnTo>
                  <a:lnTo>
                    <a:pt x="2036" y="2103"/>
                  </a:lnTo>
                  <a:lnTo>
                    <a:pt x="2050" y="2118"/>
                  </a:lnTo>
                  <a:lnTo>
                    <a:pt x="2063" y="2134"/>
                  </a:lnTo>
                  <a:lnTo>
                    <a:pt x="2074" y="2152"/>
                  </a:lnTo>
                  <a:lnTo>
                    <a:pt x="2085" y="2171"/>
                  </a:lnTo>
                  <a:lnTo>
                    <a:pt x="2093" y="2190"/>
                  </a:lnTo>
                  <a:lnTo>
                    <a:pt x="2102" y="2211"/>
                  </a:lnTo>
                  <a:lnTo>
                    <a:pt x="2108" y="2233"/>
                  </a:lnTo>
                  <a:lnTo>
                    <a:pt x="2115" y="2256"/>
                  </a:lnTo>
                  <a:lnTo>
                    <a:pt x="2119" y="2280"/>
                  </a:lnTo>
                  <a:lnTo>
                    <a:pt x="2124" y="2306"/>
                  </a:lnTo>
                  <a:lnTo>
                    <a:pt x="2126" y="2334"/>
                  </a:lnTo>
                  <a:lnTo>
                    <a:pt x="2128" y="2363"/>
                  </a:lnTo>
                  <a:lnTo>
                    <a:pt x="2128" y="2393"/>
                  </a:lnTo>
                  <a:lnTo>
                    <a:pt x="2196" y="2393"/>
                  </a:lnTo>
                  <a:lnTo>
                    <a:pt x="2196" y="1319"/>
                  </a:lnTo>
                  <a:lnTo>
                    <a:pt x="2128" y="1319"/>
                  </a:lnTo>
                  <a:lnTo>
                    <a:pt x="2128" y="1355"/>
                  </a:lnTo>
                  <a:lnTo>
                    <a:pt x="2126" y="1390"/>
                  </a:lnTo>
                  <a:lnTo>
                    <a:pt x="2124" y="1423"/>
                  </a:lnTo>
                  <a:lnTo>
                    <a:pt x="2119" y="1453"/>
                  </a:lnTo>
                  <a:lnTo>
                    <a:pt x="2115" y="1482"/>
                  </a:lnTo>
                  <a:lnTo>
                    <a:pt x="2108" y="1509"/>
                  </a:lnTo>
                  <a:lnTo>
                    <a:pt x="2102" y="1534"/>
                  </a:lnTo>
                  <a:lnTo>
                    <a:pt x="2093" y="1558"/>
                  </a:lnTo>
                  <a:lnTo>
                    <a:pt x="2085" y="1579"/>
                  </a:lnTo>
                  <a:lnTo>
                    <a:pt x="2074" y="1598"/>
                  </a:lnTo>
                  <a:lnTo>
                    <a:pt x="2063" y="1617"/>
                  </a:lnTo>
                  <a:lnTo>
                    <a:pt x="2050" y="1634"/>
                  </a:lnTo>
                  <a:lnTo>
                    <a:pt x="2036" y="1649"/>
                  </a:lnTo>
                  <a:lnTo>
                    <a:pt x="2021" y="1663"/>
                  </a:lnTo>
                  <a:lnTo>
                    <a:pt x="2006" y="1676"/>
                  </a:lnTo>
                  <a:lnTo>
                    <a:pt x="1989" y="1688"/>
                  </a:lnTo>
                  <a:lnTo>
                    <a:pt x="1971" y="1697"/>
                  </a:lnTo>
                  <a:lnTo>
                    <a:pt x="1951" y="1707"/>
                  </a:lnTo>
                  <a:lnTo>
                    <a:pt x="1931" y="1715"/>
                  </a:lnTo>
                  <a:lnTo>
                    <a:pt x="1908" y="1722"/>
                  </a:lnTo>
                  <a:lnTo>
                    <a:pt x="1886" y="1728"/>
                  </a:lnTo>
                  <a:lnTo>
                    <a:pt x="1862" y="1733"/>
                  </a:lnTo>
                  <a:lnTo>
                    <a:pt x="1836" y="1737"/>
                  </a:lnTo>
                  <a:lnTo>
                    <a:pt x="1810" y="1742"/>
                  </a:lnTo>
                  <a:lnTo>
                    <a:pt x="1782" y="1745"/>
                  </a:lnTo>
                  <a:lnTo>
                    <a:pt x="1753" y="1747"/>
                  </a:lnTo>
                  <a:lnTo>
                    <a:pt x="1723" y="1749"/>
                  </a:lnTo>
                  <a:lnTo>
                    <a:pt x="1692" y="1750"/>
                  </a:lnTo>
                  <a:lnTo>
                    <a:pt x="1625" y="1751"/>
                  </a:lnTo>
                  <a:lnTo>
                    <a:pt x="1554" y="1752"/>
                  </a:lnTo>
                  <a:lnTo>
                    <a:pt x="1037" y="1752"/>
                  </a:lnTo>
                  <a:lnTo>
                    <a:pt x="1037" y="725"/>
                  </a:lnTo>
                  <a:lnTo>
                    <a:pt x="1038" y="649"/>
                  </a:lnTo>
                  <a:lnTo>
                    <a:pt x="1039" y="581"/>
                  </a:lnTo>
                  <a:lnTo>
                    <a:pt x="1041" y="521"/>
                  </a:lnTo>
                  <a:lnTo>
                    <a:pt x="1044" y="467"/>
                  </a:lnTo>
                  <a:lnTo>
                    <a:pt x="1048" y="443"/>
                  </a:lnTo>
                  <a:lnTo>
                    <a:pt x="1051" y="420"/>
                  </a:lnTo>
                  <a:lnTo>
                    <a:pt x="1054" y="400"/>
                  </a:lnTo>
                  <a:lnTo>
                    <a:pt x="1059" y="381"/>
                  </a:lnTo>
                  <a:lnTo>
                    <a:pt x="1064" y="362"/>
                  </a:lnTo>
                  <a:lnTo>
                    <a:pt x="1070" y="346"/>
                  </a:lnTo>
                  <a:lnTo>
                    <a:pt x="1077" y="331"/>
                  </a:lnTo>
                  <a:lnTo>
                    <a:pt x="1084" y="317"/>
                  </a:lnTo>
                  <a:lnTo>
                    <a:pt x="1093" y="305"/>
                  </a:lnTo>
                  <a:lnTo>
                    <a:pt x="1102" y="294"/>
                  </a:lnTo>
                  <a:lnTo>
                    <a:pt x="1112" y="284"/>
                  </a:lnTo>
                  <a:lnTo>
                    <a:pt x="1124" y="275"/>
                  </a:lnTo>
                  <a:lnTo>
                    <a:pt x="1137" y="267"/>
                  </a:lnTo>
                  <a:lnTo>
                    <a:pt x="1150" y="260"/>
                  </a:lnTo>
                  <a:lnTo>
                    <a:pt x="1165" y="254"/>
                  </a:lnTo>
                  <a:lnTo>
                    <a:pt x="1181" y="248"/>
                  </a:lnTo>
                  <a:lnTo>
                    <a:pt x="1198" y="244"/>
                  </a:lnTo>
                  <a:lnTo>
                    <a:pt x="1218" y="241"/>
                  </a:lnTo>
                  <a:lnTo>
                    <a:pt x="1238" y="238"/>
                  </a:lnTo>
                  <a:lnTo>
                    <a:pt x="1260" y="235"/>
                  </a:lnTo>
                  <a:lnTo>
                    <a:pt x="1307" y="232"/>
                  </a:lnTo>
                  <a:lnTo>
                    <a:pt x="1361" y="232"/>
                  </a:lnTo>
                  <a:lnTo>
                    <a:pt x="1836" y="232"/>
                  </a:lnTo>
                  <a:lnTo>
                    <a:pt x="1875" y="234"/>
                  </a:lnTo>
                  <a:lnTo>
                    <a:pt x="1913" y="235"/>
                  </a:lnTo>
                  <a:lnTo>
                    <a:pt x="1949" y="239"/>
                  </a:lnTo>
                  <a:lnTo>
                    <a:pt x="1984" y="242"/>
                  </a:lnTo>
                  <a:lnTo>
                    <a:pt x="2018" y="247"/>
                  </a:lnTo>
                  <a:lnTo>
                    <a:pt x="2050" y="253"/>
                  </a:lnTo>
                  <a:lnTo>
                    <a:pt x="2082" y="258"/>
                  </a:lnTo>
                  <a:lnTo>
                    <a:pt x="2111" y="266"/>
                  </a:lnTo>
                  <a:lnTo>
                    <a:pt x="2140" y="274"/>
                  </a:lnTo>
                  <a:lnTo>
                    <a:pt x="2167" y="283"/>
                  </a:lnTo>
                  <a:lnTo>
                    <a:pt x="2193" y="294"/>
                  </a:lnTo>
                  <a:lnTo>
                    <a:pt x="2218" y="304"/>
                  </a:lnTo>
                  <a:lnTo>
                    <a:pt x="2242" y="317"/>
                  </a:lnTo>
                  <a:lnTo>
                    <a:pt x="2264" y="330"/>
                  </a:lnTo>
                  <a:lnTo>
                    <a:pt x="2287" y="345"/>
                  </a:lnTo>
                  <a:lnTo>
                    <a:pt x="2307" y="360"/>
                  </a:lnTo>
                  <a:lnTo>
                    <a:pt x="2327" y="377"/>
                  </a:lnTo>
                  <a:lnTo>
                    <a:pt x="2346" y="395"/>
                  </a:lnTo>
                  <a:lnTo>
                    <a:pt x="2363" y="414"/>
                  </a:lnTo>
                  <a:lnTo>
                    <a:pt x="2381" y="434"/>
                  </a:lnTo>
                  <a:lnTo>
                    <a:pt x="2397" y="456"/>
                  </a:lnTo>
                  <a:lnTo>
                    <a:pt x="2412" y="479"/>
                  </a:lnTo>
                  <a:lnTo>
                    <a:pt x="2427" y="502"/>
                  </a:lnTo>
                  <a:lnTo>
                    <a:pt x="2440" y="528"/>
                  </a:lnTo>
                  <a:lnTo>
                    <a:pt x="2453" y="554"/>
                  </a:lnTo>
                  <a:lnTo>
                    <a:pt x="2465" y="582"/>
                  </a:lnTo>
                  <a:lnTo>
                    <a:pt x="2476" y="611"/>
                  </a:lnTo>
                  <a:lnTo>
                    <a:pt x="2487" y="642"/>
                  </a:lnTo>
                  <a:lnTo>
                    <a:pt x="2497" y="674"/>
                  </a:lnTo>
                  <a:lnTo>
                    <a:pt x="2507" y="708"/>
                  </a:lnTo>
                  <a:lnTo>
                    <a:pt x="2515" y="742"/>
                  </a:lnTo>
                  <a:lnTo>
                    <a:pt x="2524" y="779"/>
                  </a:lnTo>
                  <a:lnTo>
                    <a:pt x="2637" y="779"/>
                  </a:lnTo>
                  <a:lnTo>
                    <a:pt x="2596" y="0"/>
                  </a:lnTo>
                  <a:lnTo>
                    <a:pt x="1248" y="0"/>
                  </a:lnTo>
                  <a:lnTo>
                    <a:pt x="1248" y="1"/>
                  </a:lnTo>
                  <a:lnTo>
                    <a:pt x="0" y="1"/>
                  </a:lnTo>
                  <a:lnTo>
                    <a:pt x="0" y="116"/>
                  </a:lnTo>
                  <a:lnTo>
                    <a:pt x="58" y="117"/>
                  </a:lnTo>
                  <a:lnTo>
                    <a:pt x="113" y="119"/>
                  </a:lnTo>
                  <a:lnTo>
                    <a:pt x="139" y="120"/>
                  </a:lnTo>
                  <a:lnTo>
                    <a:pt x="164" y="124"/>
                  </a:lnTo>
                  <a:lnTo>
                    <a:pt x="189" y="126"/>
                  </a:lnTo>
                  <a:lnTo>
                    <a:pt x="214" y="130"/>
                  </a:lnTo>
                  <a:lnTo>
                    <a:pt x="236" y="134"/>
                  </a:lnTo>
                  <a:lnTo>
                    <a:pt x="259" y="140"/>
                  </a:lnTo>
                  <a:lnTo>
                    <a:pt x="280" y="145"/>
                  </a:lnTo>
                  <a:lnTo>
                    <a:pt x="301" y="153"/>
                  </a:lnTo>
                  <a:lnTo>
                    <a:pt x="321" y="161"/>
                  </a:lnTo>
                  <a:lnTo>
                    <a:pt x="340" y="170"/>
                  </a:lnTo>
                  <a:lnTo>
                    <a:pt x="358" y="181"/>
                  </a:lnTo>
                  <a:lnTo>
                    <a:pt x="375" y="192"/>
                  </a:lnTo>
                  <a:lnTo>
                    <a:pt x="391" y="205"/>
                  </a:lnTo>
                  <a:lnTo>
                    <a:pt x="406" y="219"/>
                  </a:lnTo>
                  <a:lnTo>
                    <a:pt x="420" y="235"/>
                  </a:lnTo>
                  <a:lnTo>
                    <a:pt x="433" y="253"/>
                  </a:lnTo>
                  <a:lnTo>
                    <a:pt x="446" y="271"/>
                  </a:lnTo>
                  <a:lnTo>
                    <a:pt x="457" y="291"/>
                  </a:lnTo>
                  <a:lnTo>
                    <a:pt x="468" y="314"/>
                  </a:lnTo>
                  <a:lnTo>
                    <a:pt x="476" y="338"/>
                  </a:lnTo>
                  <a:lnTo>
                    <a:pt x="485" y="363"/>
                  </a:lnTo>
                  <a:lnTo>
                    <a:pt x="491" y="390"/>
                  </a:lnTo>
                  <a:lnTo>
                    <a:pt x="498" y="420"/>
                  </a:lnTo>
                  <a:lnTo>
                    <a:pt x="503" y="452"/>
                  </a:lnTo>
                  <a:lnTo>
                    <a:pt x="506" y="485"/>
                  </a:lnTo>
                  <a:lnTo>
                    <a:pt x="510" y="521"/>
                  </a:lnTo>
                  <a:lnTo>
                    <a:pt x="511" y="559"/>
                  </a:lnTo>
                  <a:lnTo>
                    <a:pt x="512" y="599"/>
                  </a:lnTo>
                  <a:lnTo>
                    <a:pt x="511" y="3918"/>
                  </a:lnTo>
                  <a:lnTo>
                    <a:pt x="2722" y="3920"/>
                  </a:lnTo>
                  <a:lnTo>
                    <a:pt x="2763" y="3142"/>
                  </a:lnTo>
                  <a:lnTo>
                    <a:pt x="2650" y="314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485775</xdr:colOff>
      <xdr:row>1</xdr:row>
      <xdr:rowOff>66675</xdr:rowOff>
    </xdr:from>
    <xdr:ext cx="1043081" cy="840815"/>
    <xdr:grpSp>
      <xdr:nvGrpSpPr>
        <xdr:cNvPr id="2" name="Group 1">
          <a:extLst>
            <a:ext uri="{FF2B5EF4-FFF2-40B4-BE49-F238E27FC236}">
              <a16:creationId xmlns:a16="http://schemas.microsoft.com/office/drawing/2014/main" id="{E786FD6A-2772-43D3-BA83-AFFE3403DF85}"/>
            </a:ext>
          </a:extLst>
        </xdr:cNvPr>
        <xdr:cNvGrpSpPr>
          <a:grpSpLocks noChangeAspect="1"/>
        </xdr:cNvGrpSpPr>
      </xdr:nvGrpSpPr>
      <xdr:grpSpPr bwMode="auto">
        <a:xfrm>
          <a:off x="5994401" y="236008"/>
          <a:ext cx="1043081" cy="840815"/>
          <a:chOff x="0" y="1776"/>
          <a:chExt cx="1565" cy="1292"/>
        </a:xfrm>
      </xdr:grpSpPr>
      <xdr:sp macro="" textlink="">
        <xdr:nvSpPr>
          <xdr:cNvPr id="3" name="Rectangle 2">
            <a:extLst>
              <a:ext uri="{FF2B5EF4-FFF2-40B4-BE49-F238E27FC236}">
                <a16:creationId xmlns:a16="http://schemas.microsoft.com/office/drawing/2014/main" id="{F9540107-2308-4909-AEFE-4D2178D680B7}"/>
              </a:ext>
            </a:extLst>
          </xdr:cNvPr>
          <xdr:cNvSpPr>
            <a:spLocks noChangeAspect="1" noChangeArrowheads="1"/>
          </xdr:cNvSpPr>
        </xdr:nvSpPr>
        <xdr:spPr bwMode="auto">
          <a:xfrm>
            <a:off x="0" y="1776"/>
            <a:ext cx="1565" cy="1292"/>
          </a:xfrm>
          <a:prstGeom prst="rect">
            <a:avLst/>
          </a:prstGeom>
          <a:solidFill>
            <a:srgbClr val="26521A"/>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4" name="Group 3">
            <a:extLst>
              <a:ext uri="{FF2B5EF4-FFF2-40B4-BE49-F238E27FC236}">
                <a16:creationId xmlns:a16="http://schemas.microsoft.com/office/drawing/2014/main" id="{A0658330-A336-45D1-8E0A-656AE7A36B0F}"/>
              </a:ext>
            </a:extLst>
          </xdr:cNvPr>
          <xdr:cNvGrpSpPr>
            <a:grpSpLocks noChangeAspect="1"/>
          </xdr:cNvGrpSpPr>
        </xdr:nvGrpSpPr>
        <xdr:grpSpPr bwMode="auto">
          <a:xfrm>
            <a:off x="405" y="2604"/>
            <a:ext cx="1065" cy="364"/>
            <a:chOff x="405" y="2604"/>
            <a:chExt cx="1065" cy="364"/>
          </a:xfrm>
        </xdr:grpSpPr>
        <xdr:sp macro="" textlink="">
          <xdr:nvSpPr>
            <xdr:cNvPr id="5" name="Freeform 4">
              <a:extLst>
                <a:ext uri="{FF2B5EF4-FFF2-40B4-BE49-F238E27FC236}">
                  <a16:creationId xmlns:a16="http://schemas.microsoft.com/office/drawing/2014/main" id="{9046500C-6F98-414B-8FE0-829BA9CA9CFC}"/>
                </a:ext>
              </a:extLst>
            </xdr:cNvPr>
            <xdr:cNvSpPr>
              <a:spLocks noChangeAspect="1"/>
            </xdr:cNvSpPr>
          </xdr:nvSpPr>
          <xdr:spPr bwMode="auto">
            <a:xfrm>
              <a:off x="683" y="2930"/>
              <a:ext cx="38" cy="38"/>
            </a:xfrm>
            <a:custGeom>
              <a:avLst/>
              <a:gdLst>
                <a:gd name="T0" fmla="*/ 278 w 412"/>
                <a:gd name="T1" fmla="*/ 400 h 412"/>
                <a:gd name="T2" fmla="*/ 297 w 412"/>
                <a:gd name="T3" fmla="*/ 391 h 412"/>
                <a:gd name="T4" fmla="*/ 324 w 412"/>
                <a:gd name="T5" fmla="*/ 375 h 412"/>
                <a:gd name="T6" fmla="*/ 354 w 412"/>
                <a:gd name="T7" fmla="*/ 349 h 412"/>
                <a:gd name="T8" fmla="*/ 379 w 412"/>
                <a:gd name="T9" fmla="*/ 319 h 412"/>
                <a:gd name="T10" fmla="*/ 397 w 412"/>
                <a:gd name="T11" fmla="*/ 283 h 412"/>
                <a:gd name="T12" fmla="*/ 408 w 412"/>
                <a:gd name="T13" fmla="*/ 246 h 412"/>
                <a:gd name="T14" fmla="*/ 412 w 412"/>
                <a:gd name="T15" fmla="*/ 206 h 412"/>
                <a:gd name="T16" fmla="*/ 408 w 412"/>
                <a:gd name="T17" fmla="*/ 165 h 412"/>
                <a:gd name="T18" fmla="*/ 395 w 412"/>
                <a:gd name="T19" fmla="*/ 124 h 412"/>
                <a:gd name="T20" fmla="*/ 376 w 412"/>
                <a:gd name="T21" fmla="*/ 89 h 412"/>
                <a:gd name="T22" fmla="*/ 350 w 412"/>
                <a:gd name="T23" fmla="*/ 58 h 412"/>
                <a:gd name="T24" fmla="*/ 319 w 412"/>
                <a:gd name="T25" fmla="*/ 34 h 412"/>
                <a:gd name="T26" fmla="*/ 284 w 412"/>
                <a:gd name="T27" fmla="*/ 15 h 412"/>
                <a:gd name="T28" fmla="*/ 246 w 412"/>
                <a:gd name="T29" fmla="*/ 4 h 412"/>
                <a:gd name="T30" fmla="*/ 206 w 412"/>
                <a:gd name="T31" fmla="*/ 0 h 412"/>
                <a:gd name="T32" fmla="*/ 165 w 412"/>
                <a:gd name="T33" fmla="*/ 5 h 412"/>
                <a:gd name="T34" fmla="*/ 125 w 412"/>
                <a:gd name="T35" fmla="*/ 17 h 412"/>
                <a:gd name="T36" fmla="*/ 90 w 412"/>
                <a:gd name="T37" fmla="*/ 37 h 412"/>
                <a:gd name="T38" fmla="*/ 58 w 412"/>
                <a:gd name="T39" fmla="*/ 63 h 412"/>
                <a:gd name="T40" fmla="*/ 34 w 412"/>
                <a:gd name="T41" fmla="*/ 94 h 412"/>
                <a:gd name="T42" fmla="*/ 15 w 412"/>
                <a:gd name="T43" fmla="*/ 128 h 412"/>
                <a:gd name="T44" fmla="*/ 5 w 412"/>
                <a:gd name="T45" fmla="*/ 167 h 412"/>
                <a:gd name="T46" fmla="*/ 0 w 412"/>
                <a:gd name="T47" fmla="*/ 207 h 412"/>
                <a:gd name="T48" fmla="*/ 4 w 412"/>
                <a:gd name="T49" fmla="*/ 237 h 412"/>
                <a:gd name="T50" fmla="*/ 7 w 412"/>
                <a:gd name="T51" fmla="*/ 258 h 412"/>
                <a:gd name="T52" fmla="*/ 13 w 412"/>
                <a:gd name="T53" fmla="*/ 278 h 412"/>
                <a:gd name="T54" fmla="*/ 22 w 412"/>
                <a:gd name="T55" fmla="*/ 297 h 412"/>
                <a:gd name="T56" fmla="*/ 37 w 412"/>
                <a:gd name="T57" fmla="*/ 323 h 412"/>
                <a:gd name="T58" fmla="*/ 63 w 412"/>
                <a:gd name="T59" fmla="*/ 354 h 412"/>
                <a:gd name="T60" fmla="*/ 94 w 412"/>
                <a:gd name="T61" fmla="*/ 378 h 412"/>
                <a:gd name="T62" fmla="*/ 129 w 412"/>
                <a:gd name="T63" fmla="*/ 396 h 412"/>
                <a:gd name="T64" fmla="*/ 167 w 412"/>
                <a:gd name="T65" fmla="*/ 408 h 412"/>
                <a:gd name="T66" fmla="*/ 207 w 412"/>
                <a:gd name="T67" fmla="*/ 412 h 412"/>
                <a:gd name="T68" fmla="*/ 248 w 412"/>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2" h="412">
                  <a:moveTo>
                    <a:pt x="268" y="403"/>
                  </a:moveTo>
                  <a:lnTo>
                    <a:pt x="278" y="400"/>
                  </a:lnTo>
                  <a:lnTo>
                    <a:pt x="288" y="395"/>
                  </a:lnTo>
                  <a:lnTo>
                    <a:pt x="297" y="391"/>
                  </a:lnTo>
                  <a:lnTo>
                    <a:pt x="307" y="386"/>
                  </a:lnTo>
                  <a:lnTo>
                    <a:pt x="324" y="375"/>
                  </a:lnTo>
                  <a:lnTo>
                    <a:pt x="340" y="363"/>
                  </a:lnTo>
                  <a:lnTo>
                    <a:pt x="354" y="349"/>
                  </a:lnTo>
                  <a:lnTo>
                    <a:pt x="367" y="335"/>
                  </a:lnTo>
                  <a:lnTo>
                    <a:pt x="379" y="319"/>
                  </a:lnTo>
                  <a:lnTo>
                    <a:pt x="389" y="302"/>
                  </a:lnTo>
                  <a:lnTo>
                    <a:pt x="397" y="283"/>
                  </a:lnTo>
                  <a:lnTo>
                    <a:pt x="404" y="265"/>
                  </a:lnTo>
                  <a:lnTo>
                    <a:pt x="408" y="246"/>
                  </a:lnTo>
                  <a:lnTo>
                    <a:pt x="411" y="225"/>
                  </a:lnTo>
                  <a:lnTo>
                    <a:pt x="412" y="206"/>
                  </a:lnTo>
                  <a:lnTo>
                    <a:pt x="411" y="185"/>
                  </a:lnTo>
                  <a:lnTo>
                    <a:pt x="408" y="165"/>
                  </a:lnTo>
                  <a:lnTo>
                    <a:pt x="403" y="145"/>
                  </a:lnTo>
                  <a:lnTo>
                    <a:pt x="395" y="124"/>
                  </a:lnTo>
                  <a:lnTo>
                    <a:pt x="387" y="106"/>
                  </a:lnTo>
                  <a:lnTo>
                    <a:pt x="376" y="89"/>
                  </a:lnTo>
                  <a:lnTo>
                    <a:pt x="364" y="72"/>
                  </a:lnTo>
                  <a:lnTo>
                    <a:pt x="350" y="58"/>
                  </a:lnTo>
                  <a:lnTo>
                    <a:pt x="335" y="46"/>
                  </a:lnTo>
                  <a:lnTo>
                    <a:pt x="319" y="34"/>
                  </a:lnTo>
                  <a:lnTo>
                    <a:pt x="302" y="24"/>
                  </a:lnTo>
                  <a:lnTo>
                    <a:pt x="284" y="15"/>
                  </a:lnTo>
                  <a:lnTo>
                    <a:pt x="265" y="9"/>
                  </a:lnTo>
                  <a:lnTo>
                    <a:pt x="246" y="4"/>
                  </a:lnTo>
                  <a:lnTo>
                    <a:pt x="226" y="1"/>
                  </a:lnTo>
                  <a:lnTo>
                    <a:pt x="206" y="0"/>
                  </a:lnTo>
                  <a:lnTo>
                    <a:pt x="185" y="1"/>
                  </a:lnTo>
                  <a:lnTo>
                    <a:pt x="165" y="5"/>
                  </a:lnTo>
                  <a:lnTo>
                    <a:pt x="145" y="10"/>
                  </a:lnTo>
                  <a:lnTo>
                    <a:pt x="125" y="17"/>
                  </a:lnTo>
                  <a:lnTo>
                    <a:pt x="107" y="26"/>
                  </a:lnTo>
                  <a:lnTo>
                    <a:pt x="90" y="37"/>
                  </a:lnTo>
                  <a:lnTo>
                    <a:pt x="74" y="49"/>
                  </a:lnTo>
                  <a:lnTo>
                    <a:pt x="58" y="63"/>
                  </a:lnTo>
                  <a:lnTo>
                    <a:pt x="46" y="78"/>
                  </a:lnTo>
                  <a:lnTo>
                    <a:pt x="34" y="94"/>
                  </a:lnTo>
                  <a:lnTo>
                    <a:pt x="24" y="111"/>
                  </a:lnTo>
                  <a:lnTo>
                    <a:pt x="15" y="128"/>
                  </a:lnTo>
                  <a:lnTo>
                    <a:pt x="9" y="148"/>
                  </a:lnTo>
                  <a:lnTo>
                    <a:pt x="5" y="167"/>
                  </a:lnTo>
                  <a:lnTo>
                    <a:pt x="1" y="186"/>
                  </a:lnTo>
                  <a:lnTo>
                    <a:pt x="0" y="207"/>
                  </a:lnTo>
                  <a:lnTo>
                    <a:pt x="1" y="226"/>
                  </a:lnTo>
                  <a:lnTo>
                    <a:pt x="4" y="237"/>
                  </a:lnTo>
                  <a:lnTo>
                    <a:pt x="5" y="247"/>
                  </a:lnTo>
                  <a:lnTo>
                    <a:pt x="7" y="258"/>
                  </a:lnTo>
                  <a:lnTo>
                    <a:pt x="10" y="267"/>
                  </a:lnTo>
                  <a:lnTo>
                    <a:pt x="13" y="278"/>
                  </a:lnTo>
                  <a:lnTo>
                    <a:pt x="18" y="288"/>
                  </a:lnTo>
                  <a:lnTo>
                    <a:pt x="22" y="297"/>
                  </a:lnTo>
                  <a:lnTo>
                    <a:pt x="26" y="306"/>
                  </a:lnTo>
                  <a:lnTo>
                    <a:pt x="37" y="323"/>
                  </a:lnTo>
                  <a:lnTo>
                    <a:pt x="50" y="339"/>
                  </a:lnTo>
                  <a:lnTo>
                    <a:pt x="63" y="354"/>
                  </a:lnTo>
                  <a:lnTo>
                    <a:pt x="78" y="367"/>
                  </a:lnTo>
                  <a:lnTo>
                    <a:pt x="94" y="378"/>
                  </a:lnTo>
                  <a:lnTo>
                    <a:pt x="111" y="389"/>
                  </a:lnTo>
                  <a:lnTo>
                    <a:pt x="129" y="396"/>
                  </a:lnTo>
                  <a:lnTo>
                    <a:pt x="148" y="404"/>
                  </a:lnTo>
                  <a:lnTo>
                    <a:pt x="167" y="408"/>
                  </a:lnTo>
                  <a:lnTo>
                    <a:pt x="186"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5">
              <a:extLst>
                <a:ext uri="{FF2B5EF4-FFF2-40B4-BE49-F238E27FC236}">
                  <a16:creationId xmlns:a16="http://schemas.microsoft.com/office/drawing/2014/main" id="{8EBD696D-6ABA-415B-9085-D919249E8FA6}"/>
                </a:ext>
              </a:extLst>
            </xdr:cNvPr>
            <xdr:cNvSpPr>
              <a:spLocks noChangeAspect="1"/>
            </xdr:cNvSpPr>
          </xdr:nvSpPr>
          <xdr:spPr bwMode="auto">
            <a:xfrm>
              <a:off x="1023" y="2930"/>
              <a:ext cx="38" cy="38"/>
            </a:xfrm>
            <a:custGeom>
              <a:avLst/>
              <a:gdLst>
                <a:gd name="T0" fmla="*/ 278 w 413"/>
                <a:gd name="T1" fmla="*/ 400 h 412"/>
                <a:gd name="T2" fmla="*/ 297 w 413"/>
                <a:gd name="T3" fmla="*/ 391 h 412"/>
                <a:gd name="T4" fmla="*/ 324 w 413"/>
                <a:gd name="T5" fmla="*/ 375 h 412"/>
                <a:gd name="T6" fmla="*/ 354 w 413"/>
                <a:gd name="T7" fmla="*/ 349 h 412"/>
                <a:gd name="T8" fmla="*/ 379 w 413"/>
                <a:gd name="T9" fmla="*/ 319 h 412"/>
                <a:gd name="T10" fmla="*/ 397 w 413"/>
                <a:gd name="T11" fmla="*/ 283 h 412"/>
                <a:gd name="T12" fmla="*/ 408 w 413"/>
                <a:gd name="T13" fmla="*/ 246 h 412"/>
                <a:gd name="T14" fmla="*/ 413 w 413"/>
                <a:gd name="T15" fmla="*/ 206 h 412"/>
                <a:gd name="T16" fmla="*/ 408 w 413"/>
                <a:gd name="T17" fmla="*/ 165 h 412"/>
                <a:gd name="T18" fmla="*/ 395 w 413"/>
                <a:gd name="T19" fmla="*/ 124 h 412"/>
                <a:gd name="T20" fmla="*/ 376 w 413"/>
                <a:gd name="T21" fmla="*/ 89 h 412"/>
                <a:gd name="T22" fmla="*/ 350 w 413"/>
                <a:gd name="T23" fmla="*/ 58 h 412"/>
                <a:gd name="T24" fmla="*/ 319 w 413"/>
                <a:gd name="T25" fmla="*/ 34 h 412"/>
                <a:gd name="T26" fmla="*/ 285 w 413"/>
                <a:gd name="T27" fmla="*/ 15 h 412"/>
                <a:gd name="T28" fmla="*/ 246 w 413"/>
                <a:gd name="T29" fmla="*/ 4 h 412"/>
                <a:gd name="T30" fmla="*/ 206 w 413"/>
                <a:gd name="T31" fmla="*/ 0 h 412"/>
                <a:gd name="T32" fmla="*/ 165 w 413"/>
                <a:gd name="T33" fmla="*/ 5 h 412"/>
                <a:gd name="T34" fmla="*/ 125 w 413"/>
                <a:gd name="T35" fmla="*/ 17 h 412"/>
                <a:gd name="T36" fmla="*/ 90 w 413"/>
                <a:gd name="T37" fmla="*/ 37 h 412"/>
                <a:gd name="T38" fmla="*/ 59 w 413"/>
                <a:gd name="T39" fmla="*/ 63 h 412"/>
                <a:gd name="T40" fmla="*/ 34 w 413"/>
                <a:gd name="T41" fmla="*/ 94 h 412"/>
                <a:gd name="T42" fmla="*/ 16 w 413"/>
                <a:gd name="T43" fmla="*/ 128 h 412"/>
                <a:gd name="T44" fmla="*/ 5 w 413"/>
                <a:gd name="T45" fmla="*/ 167 h 412"/>
                <a:gd name="T46" fmla="*/ 0 w 413"/>
                <a:gd name="T47" fmla="*/ 207 h 412"/>
                <a:gd name="T48" fmla="*/ 3 w 413"/>
                <a:gd name="T49" fmla="*/ 237 h 412"/>
                <a:gd name="T50" fmla="*/ 7 w 413"/>
                <a:gd name="T51" fmla="*/ 258 h 412"/>
                <a:gd name="T52" fmla="*/ 13 w 413"/>
                <a:gd name="T53" fmla="*/ 278 h 412"/>
                <a:gd name="T54" fmla="*/ 22 w 413"/>
                <a:gd name="T55" fmla="*/ 297 h 412"/>
                <a:gd name="T56" fmla="*/ 37 w 413"/>
                <a:gd name="T57" fmla="*/ 323 h 412"/>
                <a:gd name="T58" fmla="*/ 63 w 413"/>
                <a:gd name="T59" fmla="*/ 354 h 412"/>
                <a:gd name="T60" fmla="*/ 94 w 413"/>
                <a:gd name="T61" fmla="*/ 378 h 412"/>
                <a:gd name="T62" fmla="*/ 130 w 413"/>
                <a:gd name="T63" fmla="*/ 396 h 412"/>
                <a:gd name="T64" fmla="*/ 167 w 413"/>
                <a:gd name="T65" fmla="*/ 408 h 412"/>
                <a:gd name="T66" fmla="*/ 207 w 413"/>
                <a:gd name="T67" fmla="*/ 412 h 412"/>
                <a:gd name="T68" fmla="*/ 248 w 413"/>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3" h="412">
                  <a:moveTo>
                    <a:pt x="268" y="403"/>
                  </a:moveTo>
                  <a:lnTo>
                    <a:pt x="278" y="400"/>
                  </a:lnTo>
                  <a:lnTo>
                    <a:pt x="288" y="395"/>
                  </a:lnTo>
                  <a:lnTo>
                    <a:pt x="297" y="391"/>
                  </a:lnTo>
                  <a:lnTo>
                    <a:pt x="306" y="386"/>
                  </a:lnTo>
                  <a:lnTo>
                    <a:pt x="324" y="375"/>
                  </a:lnTo>
                  <a:lnTo>
                    <a:pt x="339" y="363"/>
                  </a:lnTo>
                  <a:lnTo>
                    <a:pt x="354" y="349"/>
                  </a:lnTo>
                  <a:lnTo>
                    <a:pt x="367" y="335"/>
                  </a:lnTo>
                  <a:lnTo>
                    <a:pt x="379" y="319"/>
                  </a:lnTo>
                  <a:lnTo>
                    <a:pt x="389" y="302"/>
                  </a:lnTo>
                  <a:lnTo>
                    <a:pt x="397" y="283"/>
                  </a:lnTo>
                  <a:lnTo>
                    <a:pt x="404" y="265"/>
                  </a:lnTo>
                  <a:lnTo>
                    <a:pt x="408" y="246"/>
                  </a:lnTo>
                  <a:lnTo>
                    <a:pt x="411" y="225"/>
                  </a:lnTo>
                  <a:lnTo>
                    <a:pt x="413" y="206"/>
                  </a:lnTo>
                  <a:lnTo>
                    <a:pt x="411" y="185"/>
                  </a:lnTo>
                  <a:lnTo>
                    <a:pt x="408" y="165"/>
                  </a:lnTo>
                  <a:lnTo>
                    <a:pt x="403" y="145"/>
                  </a:lnTo>
                  <a:lnTo>
                    <a:pt x="395" y="124"/>
                  </a:lnTo>
                  <a:lnTo>
                    <a:pt x="387" y="106"/>
                  </a:lnTo>
                  <a:lnTo>
                    <a:pt x="376" y="89"/>
                  </a:lnTo>
                  <a:lnTo>
                    <a:pt x="363" y="72"/>
                  </a:lnTo>
                  <a:lnTo>
                    <a:pt x="350" y="58"/>
                  </a:lnTo>
                  <a:lnTo>
                    <a:pt x="335" y="46"/>
                  </a:lnTo>
                  <a:lnTo>
                    <a:pt x="319" y="34"/>
                  </a:lnTo>
                  <a:lnTo>
                    <a:pt x="302" y="24"/>
                  </a:lnTo>
                  <a:lnTo>
                    <a:pt x="285" y="15"/>
                  </a:lnTo>
                  <a:lnTo>
                    <a:pt x="265" y="9"/>
                  </a:lnTo>
                  <a:lnTo>
                    <a:pt x="246" y="4"/>
                  </a:lnTo>
                  <a:lnTo>
                    <a:pt x="226" y="1"/>
                  </a:lnTo>
                  <a:lnTo>
                    <a:pt x="206" y="0"/>
                  </a:lnTo>
                  <a:lnTo>
                    <a:pt x="186" y="1"/>
                  </a:lnTo>
                  <a:lnTo>
                    <a:pt x="165" y="5"/>
                  </a:lnTo>
                  <a:lnTo>
                    <a:pt x="145" y="10"/>
                  </a:lnTo>
                  <a:lnTo>
                    <a:pt x="125" y="17"/>
                  </a:lnTo>
                  <a:lnTo>
                    <a:pt x="107" y="26"/>
                  </a:lnTo>
                  <a:lnTo>
                    <a:pt x="90" y="37"/>
                  </a:lnTo>
                  <a:lnTo>
                    <a:pt x="74" y="49"/>
                  </a:lnTo>
                  <a:lnTo>
                    <a:pt x="59" y="63"/>
                  </a:lnTo>
                  <a:lnTo>
                    <a:pt x="46" y="78"/>
                  </a:lnTo>
                  <a:lnTo>
                    <a:pt x="34" y="94"/>
                  </a:lnTo>
                  <a:lnTo>
                    <a:pt x="24" y="111"/>
                  </a:lnTo>
                  <a:lnTo>
                    <a:pt x="16" y="128"/>
                  </a:lnTo>
                  <a:lnTo>
                    <a:pt x="9" y="148"/>
                  </a:lnTo>
                  <a:lnTo>
                    <a:pt x="5" y="167"/>
                  </a:lnTo>
                  <a:lnTo>
                    <a:pt x="2" y="186"/>
                  </a:lnTo>
                  <a:lnTo>
                    <a:pt x="0" y="207"/>
                  </a:lnTo>
                  <a:lnTo>
                    <a:pt x="2" y="226"/>
                  </a:lnTo>
                  <a:lnTo>
                    <a:pt x="3" y="237"/>
                  </a:lnTo>
                  <a:lnTo>
                    <a:pt x="5" y="247"/>
                  </a:lnTo>
                  <a:lnTo>
                    <a:pt x="7" y="258"/>
                  </a:lnTo>
                  <a:lnTo>
                    <a:pt x="10" y="267"/>
                  </a:lnTo>
                  <a:lnTo>
                    <a:pt x="13" y="278"/>
                  </a:lnTo>
                  <a:lnTo>
                    <a:pt x="18" y="288"/>
                  </a:lnTo>
                  <a:lnTo>
                    <a:pt x="22" y="297"/>
                  </a:lnTo>
                  <a:lnTo>
                    <a:pt x="26" y="306"/>
                  </a:lnTo>
                  <a:lnTo>
                    <a:pt x="37" y="323"/>
                  </a:lnTo>
                  <a:lnTo>
                    <a:pt x="50" y="339"/>
                  </a:lnTo>
                  <a:lnTo>
                    <a:pt x="63" y="354"/>
                  </a:lnTo>
                  <a:lnTo>
                    <a:pt x="78" y="367"/>
                  </a:lnTo>
                  <a:lnTo>
                    <a:pt x="94" y="378"/>
                  </a:lnTo>
                  <a:lnTo>
                    <a:pt x="111" y="389"/>
                  </a:lnTo>
                  <a:lnTo>
                    <a:pt x="130" y="396"/>
                  </a:lnTo>
                  <a:lnTo>
                    <a:pt x="148" y="404"/>
                  </a:lnTo>
                  <a:lnTo>
                    <a:pt x="167" y="408"/>
                  </a:lnTo>
                  <a:lnTo>
                    <a:pt x="187"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6">
              <a:extLst>
                <a:ext uri="{FF2B5EF4-FFF2-40B4-BE49-F238E27FC236}">
                  <a16:creationId xmlns:a16="http://schemas.microsoft.com/office/drawing/2014/main" id="{2B61C53F-617E-4CCE-A1DA-FBF17CE25598}"/>
                </a:ext>
              </a:extLst>
            </xdr:cNvPr>
            <xdr:cNvSpPr>
              <a:spLocks noChangeAspect="1"/>
            </xdr:cNvSpPr>
          </xdr:nvSpPr>
          <xdr:spPr bwMode="auto">
            <a:xfrm>
              <a:off x="1432" y="2930"/>
              <a:ext cx="38" cy="38"/>
            </a:xfrm>
            <a:custGeom>
              <a:avLst/>
              <a:gdLst>
                <a:gd name="T0" fmla="*/ 278 w 412"/>
                <a:gd name="T1" fmla="*/ 400 h 412"/>
                <a:gd name="T2" fmla="*/ 297 w 412"/>
                <a:gd name="T3" fmla="*/ 391 h 412"/>
                <a:gd name="T4" fmla="*/ 323 w 412"/>
                <a:gd name="T5" fmla="*/ 375 h 412"/>
                <a:gd name="T6" fmla="*/ 354 w 412"/>
                <a:gd name="T7" fmla="*/ 349 h 412"/>
                <a:gd name="T8" fmla="*/ 379 w 412"/>
                <a:gd name="T9" fmla="*/ 319 h 412"/>
                <a:gd name="T10" fmla="*/ 397 w 412"/>
                <a:gd name="T11" fmla="*/ 283 h 412"/>
                <a:gd name="T12" fmla="*/ 408 w 412"/>
                <a:gd name="T13" fmla="*/ 246 h 412"/>
                <a:gd name="T14" fmla="*/ 412 w 412"/>
                <a:gd name="T15" fmla="*/ 206 h 412"/>
                <a:gd name="T16" fmla="*/ 408 w 412"/>
                <a:gd name="T17" fmla="*/ 165 h 412"/>
                <a:gd name="T18" fmla="*/ 395 w 412"/>
                <a:gd name="T19" fmla="*/ 124 h 412"/>
                <a:gd name="T20" fmla="*/ 376 w 412"/>
                <a:gd name="T21" fmla="*/ 89 h 412"/>
                <a:gd name="T22" fmla="*/ 350 w 412"/>
                <a:gd name="T23" fmla="*/ 58 h 412"/>
                <a:gd name="T24" fmla="*/ 319 w 412"/>
                <a:gd name="T25" fmla="*/ 34 h 412"/>
                <a:gd name="T26" fmla="*/ 283 w 412"/>
                <a:gd name="T27" fmla="*/ 15 h 412"/>
                <a:gd name="T28" fmla="*/ 245 w 412"/>
                <a:gd name="T29" fmla="*/ 4 h 412"/>
                <a:gd name="T30" fmla="*/ 206 w 412"/>
                <a:gd name="T31" fmla="*/ 0 h 412"/>
                <a:gd name="T32" fmla="*/ 165 w 412"/>
                <a:gd name="T33" fmla="*/ 5 h 412"/>
                <a:gd name="T34" fmla="*/ 125 w 412"/>
                <a:gd name="T35" fmla="*/ 17 h 412"/>
                <a:gd name="T36" fmla="*/ 88 w 412"/>
                <a:gd name="T37" fmla="*/ 37 h 412"/>
                <a:gd name="T38" fmla="*/ 58 w 412"/>
                <a:gd name="T39" fmla="*/ 63 h 412"/>
                <a:gd name="T40" fmla="*/ 33 w 412"/>
                <a:gd name="T41" fmla="*/ 94 h 412"/>
                <a:gd name="T42" fmla="*/ 15 w 412"/>
                <a:gd name="T43" fmla="*/ 128 h 412"/>
                <a:gd name="T44" fmla="*/ 3 w 412"/>
                <a:gd name="T45" fmla="*/ 167 h 412"/>
                <a:gd name="T46" fmla="*/ 0 w 412"/>
                <a:gd name="T47" fmla="*/ 207 h 412"/>
                <a:gd name="T48" fmla="*/ 2 w 412"/>
                <a:gd name="T49" fmla="*/ 237 h 412"/>
                <a:gd name="T50" fmla="*/ 7 w 412"/>
                <a:gd name="T51" fmla="*/ 258 h 412"/>
                <a:gd name="T52" fmla="*/ 13 w 412"/>
                <a:gd name="T53" fmla="*/ 278 h 412"/>
                <a:gd name="T54" fmla="*/ 22 w 412"/>
                <a:gd name="T55" fmla="*/ 297 h 412"/>
                <a:gd name="T56" fmla="*/ 37 w 412"/>
                <a:gd name="T57" fmla="*/ 323 h 412"/>
                <a:gd name="T58" fmla="*/ 63 w 412"/>
                <a:gd name="T59" fmla="*/ 354 h 412"/>
                <a:gd name="T60" fmla="*/ 94 w 412"/>
                <a:gd name="T61" fmla="*/ 378 h 412"/>
                <a:gd name="T62" fmla="*/ 128 w 412"/>
                <a:gd name="T63" fmla="*/ 396 h 412"/>
                <a:gd name="T64" fmla="*/ 167 w 412"/>
                <a:gd name="T65" fmla="*/ 408 h 412"/>
                <a:gd name="T66" fmla="*/ 207 w 412"/>
                <a:gd name="T67" fmla="*/ 412 h 412"/>
                <a:gd name="T68" fmla="*/ 248 w 412"/>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2" h="412">
                  <a:moveTo>
                    <a:pt x="268" y="403"/>
                  </a:moveTo>
                  <a:lnTo>
                    <a:pt x="278" y="400"/>
                  </a:lnTo>
                  <a:lnTo>
                    <a:pt x="287" y="395"/>
                  </a:lnTo>
                  <a:lnTo>
                    <a:pt x="297" y="391"/>
                  </a:lnTo>
                  <a:lnTo>
                    <a:pt x="306" y="386"/>
                  </a:lnTo>
                  <a:lnTo>
                    <a:pt x="323" y="375"/>
                  </a:lnTo>
                  <a:lnTo>
                    <a:pt x="339" y="363"/>
                  </a:lnTo>
                  <a:lnTo>
                    <a:pt x="354" y="349"/>
                  </a:lnTo>
                  <a:lnTo>
                    <a:pt x="367" y="335"/>
                  </a:lnTo>
                  <a:lnTo>
                    <a:pt x="379" y="319"/>
                  </a:lnTo>
                  <a:lnTo>
                    <a:pt x="389" y="302"/>
                  </a:lnTo>
                  <a:lnTo>
                    <a:pt x="397" y="283"/>
                  </a:lnTo>
                  <a:lnTo>
                    <a:pt x="404" y="265"/>
                  </a:lnTo>
                  <a:lnTo>
                    <a:pt x="408" y="246"/>
                  </a:lnTo>
                  <a:lnTo>
                    <a:pt x="411" y="225"/>
                  </a:lnTo>
                  <a:lnTo>
                    <a:pt x="412" y="206"/>
                  </a:lnTo>
                  <a:lnTo>
                    <a:pt x="411" y="185"/>
                  </a:lnTo>
                  <a:lnTo>
                    <a:pt x="408" y="165"/>
                  </a:lnTo>
                  <a:lnTo>
                    <a:pt x="403" y="145"/>
                  </a:lnTo>
                  <a:lnTo>
                    <a:pt x="395" y="124"/>
                  </a:lnTo>
                  <a:lnTo>
                    <a:pt x="386" y="106"/>
                  </a:lnTo>
                  <a:lnTo>
                    <a:pt x="376" y="89"/>
                  </a:lnTo>
                  <a:lnTo>
                    <a:pt x="363" y="72"/>
                  </a:lnTo>
                  <a:lnTo>
                    <a:pt x="350" y="58"/>
                  </a:lnTo>
                  <a:lnTo>
                    <a:pt x="335" y="46"/>
                  </a:lnTo>
                  <a:lnTo>
                    <a:pt x="319" y="34"/>
                  </a:lnTo>
                  <a:lnTo>
                    <a:pt x="301" y="24"/>
                  </a:lnTo>
                  <a:lnTo>
                    <a:pt x="283" y="15"/>
                  </a:lnTo>
                  <a:lnTo>
                    <a:pt x="265" y="9"/>
                  </a:lnTo>
                  <a:lnTo>
                    <a:pt x="245" y="4"/>
                  </a:lnTo>
                  <a:lnTo>
                    <a:pt x="226" y="1"/>
                  </a:lnTo>
                  <a:lnTo>
                    <a:pt x="206" y="0"/>
                  </a:lnTo>
                  <a:lnTo>
                    <a:pt x="185" y="1"/>
                  </a:lnTo>
                  <a:lnTo>
                    <a:pt x="165" y="5"/>
                  </a:lnTo>
                  <a:lnTo>
                    <a:pt x="144" y="10"/>
                  </a:lnTo>
                  <a:lnTo>
                    <a:pt x="125" y="17"/>
                  </a:lnTo>
                  <a:lnTo>
                    <a:pt x="106" y="26"/>
                  </a:lnTo>
                  <a:lnTo>
                    <a:pt x="88" y="37"/>
                  </a:lnTo>
                  <a:lnTo>
                    <a:pt x="72" y="49"/>
                  </a:lnTo>
                  <a:lnTo>
                    <a:pt x="58" y="63"/>
                  </a:lnTo>
                  <a:lnTo>
                    <a:pt x="45" y="78"/>
                  </a:lnTo>
                  <a:lnTo>
                    <a:pt x="33" y="94"/>
                  </a:lnTo>
                  <a:lnTo>
                    <a:pt x="24" y="111"/>
                  </a:lnTo>
                  <a:lnTo>
                    <a:pt x="15" y="128"/>
                  </a:lnTo>
                  <a:lnTo>
                    <a:pt x="9" y="148"/>
                  </a:lnTo>
                  <a:lnTo>
                    <a:pt x="3" y="167"/>
                  </a:lnTo>
                  <a:lnTo>
                    <a:pt x="1" y="186"/>
                  </a:lnTo>
                  <a:lnTo>
                    <a:pt x="0" y="207"/>
                  </a:lnTo>
                  <a:lnTo>
                    <a:pt x="1" y="226"/>
                  </a:lnTo>
                  <a:lnTo>
                    <a:pt x="2" y="237"/>
                  </a:lnTo>
                  <a:lnTo>
                    <a:pt x="4" y="247"/>
                  </a:lnTo>
                  <a:lnTo>
                    <a:pt x="7" y="258"/>
                  </a:lnTo>
                  <a:lnTo>
                    <a:pt x="10" y="267"/>
                  </a:lnTo>
                  <a:lnTo>
                    <a:pt x="13" y="278"/>
                  </a:lnTo>
                  <a:lnTo>
                    <a:pt x="17" y="288"/>
                  </a:lnTo>
                  <a:lnTo>
                    <a:pt x="22" y="297"/>
                  </a:lnTo>
                  <a:lnTo>
                    <a:pt x="26" y="306"/>
                  </a:lnTo>
                  <a:lnTo>
                    <a:pt x="37" y="323"/>
                  </a:lnTo>
                  <a:lnTo>
                    <a:pt x="49" y="339"/>
                  </a:lnTo>
                  <a:lnTo>
                    <a:pt x="63" y="354"/>
                  </a:lnTo>
                  <a:lnTo>
                    <a:pt x="78" y="367"/>
                  </a:lnTo>
                  <a:lnTo>
                    <a:pt x="94" y="378"/>
                  </a:lnTo>
                  <a:lnTo>
                    <a:pt x="111" y="389"/>
                  </a:lnTo>
                  <a:lnTo>
                    <a:pt x="128" y="396"/>
                  </a:lnTo>
                  <a:lnTo>
                    <a:pt x="148" y="404"/>
                  </a:lnTo>
                  <a:lnTo>
                    <a:pt x="167" y="408"/>
                  </a:lnTo>
                  <a:lnTo>
                    <a:pt x="186"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7">
              <a:extLst>
                <a:ext uri="{FF2B5EF4-FFF2-40B4-BE49-F238E27FC236}">
                  <a16:creationId xmlns:a16="http://schemas.microsoft.com/office/drawing/2014/main" id="{82A11203-06B9-41E5-AD6F-A7520F6D5A81}"/>
                </a:ext>
              </a:extLst>
            </xdr:cNvPr>
            <xdr:cNvSpPr>
              <a:spLocks noChangeAspect="1"/>
            </xdr:cNvSpPr>
          </xdr:nvSpPr>
          <xdr:spPr bwMode="auto">
            <a:xfrm>
              <a:off x="405" y="2604"/>
              <a:ext cx="251" cy="357"/>
            </a:xfrm>
            <a:custGeom>
              <a:avLst/>
              <a:gdLst>
                <a:gd name="T0" fmla="*/ 512 w 2761"/>
                <a:gd name="T1" fmla="*/ 562 h 3923"/>
                <a:gd name="T2" fmla="*/ 507 w 2761"/>
                <a:gd name="T3" fmla="*/ 488 h 3923"/>
                <a:gd name="T4" fmla="*/ 498 w 2761"/>
                <a:gd name="T5" fmla="*/ 423 h 3923"/>
                <a:gd name="T6" fmla="*/ 486 w 2761"/>
                <a:gd name="T7" fmla="*/ 366 h 3923"/>
                <a:gd name="T8" fmla="*/ 468 w 2761"/>
                <a:gd name="T9" fmla="*/ 317 h 3923"/>
                <a:gd name="T10" fmla="*/ 447 w 2761"/>
                <a:gd name="T11" fmla="*/ 274 h 3923"/>
                <a:gd name="T12" fmla="*/ 421 w 2761"/>
                <a:gd name="T13" fmla="*/ 238 h 3923"/>
                <a:gd name="T14" fmla="*/ 392 w 2761"/>
                <a:gd name="T15" fmla="*/ 208 h 3923"/>
                <a:gd name="T16" fmla="*/ 359 w 2761"/>
                <a:gd name="T17" fmla="*/ 184 h 3923"/>
                <a:gd name="T18" fmla="*/ 322 w 2761"/>
                <a:gd name="T19" fmla="*/ 164 h 3923"/>
                <a:gd name="T20" fmla="*/ 281 w 2761"/>
                <a:gd name="T21" fmla="*/ 149 h 3923"/>
                <a:gd name="T22" fmla="*/ 237 w 2761"/>
                <a:gd name="T23" fmla="*/ 137 h 3923"/>
                <a:gd name="T24" fmla="*/ 191 w 2761"/>
                <a:gd name="T25" fmla="*/ 129 h 3923"/>
                <a:gd name="T26" fmla="*/ 140 w 2761"/>
                <a:gd name="T27" fmla="*/ 123 h 3923"/>
                <a:gd name="T28" fmla="*/ 58 w 2761"/>
                <a:gd name="T29" fmla="*/ 120 h 3923"/>
                <a:gd name="T30" fmla="*/ 0 w 2761"/>
                <a:gd name="T31" fmla="*/ 3 h 3923"/>
                <a:gd name="T32" fmla="*/ 1039 w 2761"/>
                <a:gd name="T33" fmla="*/ 3322 h 3923"/>
                <a:gd name="T34" fmla="*/ 1041 w 2761"/>
                <a:gd name="T35" fmla="*/ 3433 h 3923"/>
                <a:gd name="T36" fmla="*/ 1044 w 2761"/>
                <a:gd name="T37" fmla="*/ 3481 h 3923"/>
                <a:gd name="T38" fmla="*/ 1050 w 2761"/>
                <a:gd name="T39" fmla="*/ 3521 h 3923"/>
                <a:gd name="T40" fmla="*/ 1059 w 2761"/>
                <a:gd name="T41" fmla="*/ 3556 h 3923"/>
                <a:gd name="T42" fmla="*/ 1070 w 2761"/>
                <a:gd name="T43" fmla="*/ 3586 h 3923"/>
                <a:gd name="T44" fmla="*/ 1085 w 2761"/>
                <a:gd name="T45" fmla="*/ 3612 h 3923"/>
                <a:gd name="T46" fmla="*/ 1104 w 2761"/>
                <a:gd name="T47" fmla="*/ 3632 h 3923"/>
                <a:gd name="T48" fmla="*/ 1127 w 2761"/>
                <a:gd name="T49" fmla="*/ 3650 h 3923"/>
                <a:gd name="T50" fmla="*/ 1154 w 2761"/>
                <a:gd name="T51" fmla="*/ 3664 h 3923"/>
                <a:gd name="T52" fmla="*/ 1187 w 2761"/>
                <a:gd name="T53" fmla="*/ 3674 h 3923"/>
                <a:gd name="T54" fmla="*/ 1225 w 2761"/>
                <a:gd name="T55" fmla="*/ 3682 h 3923"/>
                <a:gd name="T56" fmla="*/ 1269 w 2761"/>
                <a:gd name="T57" fmla="*/ 3687 h 3923"/>
                <a:gd name="T58" fmla="*/ 1318 w 2761"/>
                <a:gd name="T59" fmla="*/ 3691 h 3923"/>
                <a:gd name="T60" fmla="*/ 1439 w 2761"/>
                <a:gd name="T61" fmla="*/ 3693 h 3923"/>
                <a:gd name="T62" fmla="*/ 1881 w 2761"/>
                <a:gd name="T63" fmla="*/ 3692 h 3923"/>
                <a:gd name="T64" fmla="*/ 1967 w 2761"/>
                <a:gd name="T65" fmla="*/ 3688 h 3923"/>
                <a:gd name="T66" fmla="*/ 2047 w 2761"/>
                <a:gd name="T67" fmla="*/ 3682 h 3923"/>
                <a:gd name="T68" fmla="*/ 2118 w 2761"/>
                <a:gd name="T69" fmla="*/ 3670 h 3923"/>
                <a:gd name="T70" fmla="*/ 2182 w 2761"/>
                <a:gd name="T71" fmla="*/ 3655 h 3923"/>
                <a:gd name="T72" fmla="*/ 2240 w 2761"/>
                <a:gd name="T73" fmla="*/ 3635 h 3923"/>
                <a:gd name="T74" fmla="*/ 2293 w 2761"/>
                <a:gd name="T75" fmla="*/ 3610 h 3923"/>
                <a:gd name="T76" fmla="*/ 2342 w 2761"/>
                <a:gd name="T77" fmla="*/ 3580 h 3923"/>
                <a:gd name="T78" fmla="*/ 2384 w 2761"/>
                <a:gd name="T79" fmla="*/ 3544 h 3923"/>
                <a:gd name="T80" fmla="*/ 2423 w 2761"/>
                <a:gd name="T81" fmla="*/ 3503 h 3923"/>
                <a:gd name="T82" fmla="*/ 2459 w 2761"/>
                <a:gd name="T83" fmla="*/ 3456 h 3923"/>
                <a:gd name="T84" fmla="*/ 2491 w 2761"/>
                <a:gd name="T85" fmla="*/ 3402 h 3923"/>
                <a:gd name="T86" fmla="*/ 2521 w 2761"/>
                <a:gd name="T87" fmla="*/ 3342 h 3923"/>
                <a:gd name="T88" fmla="*/ 2549 w 2761"/>
                <a:gd name="T89" fmla="*/ 3275 h 3923"/>
                <a:gd name="T90" fmla="*/ 2576 w 2761"/>
                <a:gd name="T91" fmla="*/ 3200 h 3923"/>
                <a:gd name="T92" fmla="*/ 2603 w 2761"/>
                <a:gd name="T93" fmla="*/ 3118 h 3923"/>
                <a:gd name="T94" fmla="*/ 2761 w 2761"/>
                <a:gd name="T95" fmla="*/ 3074 h 3923"/>
                <a:gd name="T96" fmla="*/ 518 w 2761"/>
                <a:gd name="T97" fmla="*/ 3921 h 39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761" h="3923">
                  <a:moveTo>
                    <a:pt x="512" y="602"/>
                  </a:moveTo>
                  <a:lnTo>
                    <a:pt x="512" y="562"/>
                  </a:lnTo>
                  <a:lnTo>
                    <a:pt x="510" y="524"/>
                  </a:lnTo>
                  <a:lnTo>
                    <a:pt x="507" y="488"/>
                  </a:lnTo>
                  <a:lnTo>
                    <a:pt x="504" y="455"/>
                  </a:lnTo>
                  <a:lnTo>
                    <a:pt x="498" y="423"/>
                  </a:lnTo>
                  <a:lnTo>
                    <a:pt x="492" y="393"/>
                  </a:lnTo>
                  <a:lnTo>
                    <a:pt x="486" y="366"/>
                  </a:lnTo>
                  <a:lnTo>
                    <a:pt x="477" y="341"/>
                  </a:lnTo>
                  <a:lnTo>
                    <a:pt x="468" y="317"/>
                  </a:lnTo>
                  <a:lnTo>
                    <a:pt x="458" y="294"/>
                  </a:lnTo>
                  <a:lnTo>
                    <a:pt x="447" y="274"/>
                  </a:lnTo>
                  <a:lnTo>
                    <a:pt x="434" y="256"/>
                  </a:lnTo>
                  <a:lnTo>
                    <a:pt x="421" y="238"/>
                  </a:lnTo>
                  <a:lnTo>
                    <a:pt x="407" y="222"/>
                  </a:lnTo>
                  <a:lnTo>
                    <a:pt x="392" y="208"/>
                  </a:lnTo>
                  <a:lnTo>
                    <a:pt x="376" y="195"/>
                  </a:lnTo>
                  <a:lnTo>
                    <a:pt x="359" y="184"/>
                  </a:lnTo>
                  <a:lnTo>
                    <a:pt x="340" y="173"/>
                  </a:lnTo>
                  <a:lnTo>
                    <a:pt x="322" y="164"/>
                  </a:lnTo>
                  <a:lnTo>
                    <a:pt x="302" y="156"/>
                  </a:lnTo>
                  <a:lnTo>
                    <a:pt x="281" y="149"/>
                  </a:lnTo>
                  <a:lnTo>
                    <a:pt x="260" y="143"/>
                  </a:lnTo>
                  <a:lnTo>
                    <a:pt x="237" y="137"/>
                  </a:lnTo>
                  <a:lnTo>
                    <a:pt x="214" y="133"/>
                  </a:lnTo>
                  <a:lnTo>
                    <a:pt x="191" y="129"/>
                  </a:lnTo>
                  <a:lnTo>
                    <a:pt x="166" y="127"/>
                  </a:lnTo>
                  <a:lnTo>
                    <a:pt x="140" y="123"/>
                  </a:lnTo>
                  <a:lnTo>
                    <a:pt x="113" y="122"/>
                  </a:lnTo>
                  <a:lnTo>
                    <a:pt x="58" y="120"/>
                  </a:lnTo>
                  <a:lnTo>
                    <a:pt x="0" y="119"/>
                  </a:lnTo>
                  <a:lnTo>
                    <a:pt x="0" y="3"/>
                  </a:lnTo>
                  <a:lnTo>
                    <a:pt x="1038" y="0"/>
                  </a:lnTo>
                  <a:lnTo>
                    <a:pt x="1039" y="3322"/>
                  </a:lnTo>
                  <a:lnTo>
                    <a:pt x="1039" y="3381"/>
                  </a:lnTo>
                  <a:lnTo>
                    <a:pt x="1041" y="3433"/>
                  </a:lnTo>
                  <a:lnTo>
                    <a:pt x="1042" y="3458"/>
                  </a:lnTo>
                  <a:lnTo>
                    <a:pt x="1044" y="3481"/>
                  </a:lnTo>
                  <a:lnTo>
                    <a:pt x="1047" y="3501"/>
                  </a:lnTo>
                  <a:lnTo>
                    <a:pt x="1050" y="3521"/>
                  </a:lnTo>
                  <a:lnTo>
                    <a:pt x="1054" y="3539"/>
                  </a:lnTo>
                  <a:lnTo>
                    <a:pt x="1059" y="3556"/>
                  </a:lnTo>
                  <a:lnTo>
                    <a:pt x="1064" y="3572"/>
                  </a:lnTo>
                  <a:lnTo>
                    <a:pt x="1070" y="3586"/>
                  </a:lnTo>
                  <a:lnTo>
                    <a:pt x="1077" y="3600"/>
                  </a:lnTo>
                  <a:lnTo>
                    <a:pt x="1085" y="3612"/>
                  </a:lnTo>
                  <a:lnTo>
                    <a:pt x="1093" y="3623"/>
                  </a:lnTo>
                  <a:lnTo>
                    <a:pt x="1104" y="3632"/>
                  </a:lnTo>
                  <a:lnTo>
                    <a:pt x="1115" y="3642"/>
                  </a:lnTo>
                  <a:lnTo>
                    <a:pt x="1127" y="3650"/>
                  </a:lnTo>
                  <a:lnTo>
                    <a:pt x="1140" y="3657"/>
                  </a:lnTo>
                  <a:lnTo>
                    <a:pt x="1154" y="3664"/>
                  </a:lnTo>
                  <a:lnTo>
                    <a:pt x="1170" y="3669"/>
                  </a:lnTo>
                  <a:lnTo>
                    <a:pt x="1187" y="3674"/>
                  </a:lnTo>
                  <a:lnTo>
                    <a:pt x="1205" y="3679"/>
                  </a:lnTo>
                  <a:lnTo>
                    <a:pt x="1225" y="3682"/>
                  </a:lnTo>
                  <a:lnTo>
                    <a:pt x="1246" y="3684"/>
                  </a:lnTo>
                  <a:lnTo>
                    <a:pt x="1269" y="3687"/>
                  </a:lnTo>
                  <a:lnTo>
                    <a:pt x="1293" y="3688"/>
                  </a:lnTo>
                  <a:lnTo>
                    <a:pt x="1318" y="3691"/>
                  </a:lnTo>
                  <a:lnTo>
                    <a:pt x="1375" y="3692"/>
                  </a:lnTo>
                  <a:lnTo>
                    <a:pt x="1439" y="3693"/>
                  </a:lnTo>
                  <a:lnTo>
                    <a:pt x="1835" y="3693"/>
                  </a:lnTo>
                  <a:lnTo>
                    <a:pt x="1881" y="3692"/>
                  </a:lnTo>
                  <a:lnTo>
                    <a:pt x="1925" y="3691"/>
                  </a:lnTo>
                  <a:lnTo>
                    <a:pt x="1967" y="3688"/>
                  </a:lnTo>
                  <a:lnTo>
                    <a:pt x="2008" y="3685"/>
                  </a:lnTo>
                  <a:lnTo>
                    <a:pt x="2047" y="3682"/>
                  </a:lnTo>
                  <a:lnTo>
                    <a:pt x="2083" y="3677"/>
                  </a:lnTo>
                  <a:lnTo>
                    <a:pt x="2118" y="3670"/>
                  </a:lnTo>
                  <a:lnTo>
                    <a:pt x="2151" y="3664"/>
                  </a:lnTo>
                  <a:lnTo>
                    <a:pt x="2182" y="3655"/>
                  </a:lnTo>
                  <a:lnTo>
                    <a:pt x="2212" y="3645"/>
                  </a:lnTo>
                  <a:lnTo>
                    <a:pt x="2240" y="3635"/>
                  </a:lnTo>
                  <a:lnTo>
                    <a:pt x="2267" y="3623"/>
                  </a:lnTo>
                  <a:lnTo>
                    <a:pt x="2293" y="3610"/>
                  </a:lnTo>
                  <a:lnTo>
                    <a:pt x="2318" y="3596"/>
                  </a:lnTo>
                  <a:lnTo>
                    <a:pt x="2342" y="3580"/>
                  </a:lnTo>
                  <a:lnTo>
                    <a:pt x="2363" y="3563"/>
                  </a:lnTo>
                  <a:lnTo>
                    <a:pt x="2384" y="3544"/>
                  </a:lnTo>
                  <a:lnTo>
                    <a:pt x="2404" y="3525"/>
                  </a:lnTo>
                  <a:lnTo>
                    <a:pt x="2423" y="3503"/>
                  </a:lnTo>
                  <a:lnTo>
                    <a:pt x="2442" y="3481"/>
                  </a:lnTo>
                  <a:lnTo>
                    <a:pt x="2459" y="3456"/>
                  </a:lnTo>
                  <a:lnTo>
                    <a:pt x="2475" y="3430"/>
                  </a:lnTo>
                  <a:lnTo>
                    <a:pt x="2491" y="3402"/>
                  </a:lnTo>
                  <a:lnTo>
                    <a:pt x="2506" y="3373"/>
                  </a:lnTo>
                  <a:lnTo>
                    <a:pt x="2521" y="3342"/>
                  </a:lnTo>
                  <a:lnTo>
                    <a:pt x="2535" y="3310"/>
                  </a:lnTo>
                  <a:lnTo>
                    <a:pt x="2549" y="3275"/>
                  </a:lnTo>
                  <a:lnTo>
                    <a:pt x="2563" y="3239"/>
                  </a:lnTo>
                  <a:lnTo>
                    <a:pt x="2576" y="3200"/>
                  </a:lnTo>
                  <a:lnTo>
                    <a:pt x="2590" y="3160"/>
                  </a:lnTo>
                  <a:lnTo>
                    <a:pt x="2603" y="3118"/>
                  </a:lnTo>
                  <a:lnTo>
                    <a:pt x="2616" y="3074"/>
                  </a:lnTo>
                  <a:lnTo>
                    <a:pt x="2761" y="3074"/>
                  </a:lnTo>
                  <a:lnTo>
                    <a:pt x="2507" y="3923"/>
                  </a:lnTo>
                  <a:lnTo>
                    <a:pt x="518" y="3921"/>
                  </a:lnTo>
                  <a:lnTo>
                    <a:pt x="512" y="60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8">
              <a:extLst>
                <a:ext uri="{FF2B5EF4-FFF2-40B4-BE49-F238E27FC236}">
                  <a16:creationId xmlns:a16="http://schemas.microsoft.com/office/drawing/2014/main" id="{F1B753FB-3E2A-4DAE-B998-918EF30296F7}"/>
                </a:ext>
              </a:extLst>
            </xdr:cNvPr>
            <xdr:cNvSpPr>
              <a:spLocks noChangeAspect="1"/>
            </xdr:cNvSpPr>
          </xdr:nvSpPr>
          <xdr:spPr bwMode="auto">
            <a:xfrm>
              <a:off x="1065" y="2604"/>
              <a:ext cx="329" cy="357"/>
            </a:xfrm>
            <a:custGeom>
              <a:avLst/>
              <a:gdLst>
                <a:gd name="T0" fmla="*/ 506 w 3626"/>
                <a:gd name="T1" fmla="*/ 488 h 3924"/>
                <a:gd name="T2" fmla="*/ 485 w 3626"/>
                <a:gd name="T3" fmla="*/ 366 h 3924"/>
                <a:gd name="T4" fmla="*/ 447 w 3626"/>
                <a:gd name="T5" fmla="*/ 274 h 3924"/>
                <a:gd name="T6" fmla="*/ 392 w 3626"/>
                <a:gd name="T7" fmla="*/ 208 h 3924"/>
                <a:gd name="T8" fmla="*/ 324 w 3626"/>
                <a:gd name="T9" fmla="*/ 164 h 3924"/>
                <a:gd name="T10" fmla="*/ 240 w 3626"/>
                <a:gd name="T11" fmla="*/ 137 h 3924"/>
                <a:gd name="T12" fmla="*/ 141 w 3626"/>
                <a:gd name="T13" fmla="*/ 123 h 3924"/>
                <a:gd name="T14" fmla="*/ 0 w 3626"/>
                <a:gd name="T15" fmla="*/ 3 h 3924"/>
                <a:gd name="T16" fmla="*/ 2241 w 3626"/>
                <a:gd name="T17" fmla="*/ 445 h 3924"/>
                <a:gd name="T18" fmla="*/ 2322 w 3626"/>
                <a:gd name="T19" fmla="*/ 350 h 3924"/>
                <a:gd name="T20" fmla="*/ 2350 w 3626"/>
                <a:gd name="T21" fmla="*/ 300 h 3924"/>
                <a:gd name="T22" fmla="*/ 2356 w 3626"/>
                <a:gd name="T23" fmla="*/ 254 h 3924"/>
                <a:gd name="T24" fmla="*/ 2347 w 3626"/>
                <a:gd name="T25" fmla="*/ 213 h 3924"/>
                <a:gd name="T26" fmla="*/ 2328 w 3626"/>
                <a:gd name="T27" fmla="*/ 181 h 3924"/>
                <a:gd name="T28" fmla="*/ 2299 w 3626"/>
                <a:gd name="T29" fmla="*/ 157 h 3924"/>
                <a:gd name="T30" fmla="*/ 2246 w 3626"/>
                <a:gd name="T31" fmla="*/ 137 h 3924"/>
                <a:gd name="T32" fmla="*/ 2129 w 3626"/>
                <a:gd name="T33" fmla="*/ 122 h 3924"/>
                <a:gd name="T34" fmla="*/ 2015 w 3626"/>
                <a:gd name="T35" fmla="*/ 3 h 3924"/>
                <a:gd name="T36" fmla="*/ 3265 w 3626"/>
                <a:gd name="T37" fmla="*/ 123 h 3924"/>
                <a:gd name="T38" fmla="*/ 3159 w 3626"/>
                <a:gd name="T39" fmla="*/ 136 h 3924"/>
                <a:gd name="T40" fmla="*/ 3056 w 3626"/>
                <a:gd name="T41" fmla="*/ 161 h 3924"/>
                <a:gd name="T42" fmla="*/ 2956 w 3626"/>
                <a:gd name="T43" fmla="*/ 199 h 3924"/>
                <a:gd name="T44" fmla="*/ 2857 w 3626"/>
                <a:gd name="T45" fmla="*/ 251 h 3924"/>
                <a:gd name="T46" fmla="*/ 2756 w 3626"/>
                <a:gd name="T47" fmla="*/ 320 h 3924"/>
                <a:gd name="T48" fmla="*/ 2653 w 3626"/>
                <a:gd name="T49" fmla="*/ 409 h 3924"/>
                <a:gd name="T50" fmla="*/ 2543 w 3626"/>
                <a:gd name="T51" fmla="*/ 520 h 3924"/>
                <a:gd name="T52" fmla="*/ 2770 w 3626"/>
                <a:gd name="T53" fmla="*/ 3324 h 3924"/>
                <a:gd name="T54" fmla="*/ 2926 w 3626"/>
                <a:gd name="T55" fmla="*/ 3494 h 3924"/>
                <a:gd name="T56" fmla="*/ 3038 w 3626"/>
                <a:gd name="T57" fmla="*/ 3597 h 3924"/>
                <a:gd name="T58" fmla="*/ 3156 w 3626"/>
                <a:gd name="T59" fmla="*/ 3688 h 3924"/>
                <a:gd name="T60" fmla="*/ 3281 w 3626"/>
                <a:gd name="T61" fmla="*/ 3763 h 3924"/>
                <a:gd name="T62" fmla="*/ 3413 w 3626"/>
                <a:gd name="T63" fmla="*/ 3815 h 3924"/>
                <a:gd name="T64" fmla="*/ 3552 w 3626"/>
                <a:gd name="T65" fmla="*/ 3844 h 3924"/>
                <a:gd name="T66" fmla="*/ 3183 w 3626"/>
                <a:gd name="T67" fmla="*/ 3924 h 3924"/>
                <a:gd name="T68" fmla="*/ 3024 w 3626"/>
                <a:gd name="T69" fmla="*/ 3907 h 3924"/>
                <a:gd name="T70" fmla="*/ 2866 w 3626"/>
                <a:gd name="T71" fmla="*/ 3871 h 3924"/>
                <a:gd name="T72" fmla="*/ 2751 w 3626"/>
                <a:gd name="T73" fmla="*/ 3833 h 3924"/>
                <a:gd name="T74" fmla="*/ 2637 w 3626"/>
                <a:gd name="T75" fmla="*/ 3779 h 3924"/>
                <a:gd name="T76" fmla="*/ 2532 w 3626"/>
                <a:gd name="T77" fmla="*/ 3706 h 3924"/>
                <a:gd name="T78" fmla="*/ 2436 w 3626"/>
                <a:gd name="T79" fmla="*/ 3613 h 3924"/>
                <a:gd name="T80" fmla="*/ 2266 w 3626"/>
                <a:gd name="T81" fmla="*/ 3447 h 3924"/>
                <a:gd name="T82" fmla="*/ 2168 w 3626"/>
                <a:gd name="T83" fmla="*/ 3337 h 3924"/>
                <a:gd name="T84" fmla="*/ 1038 w 3626"/>
                <a:gd name="T85" fmla="*/ 3365 h 3924"/>
                <a:gd name="T86" fmla="*/ 1051 w 3626"/>
                <a:gd name="T87" fmla="*/ 3504 h 3924"/>
                <a:gd name="T88" fmla="*/ 1082 w 3626"/>
                <a:gd name="T89" fmla="*/ 3611 h 3924"/>
                <a:gd name="T90" fmla="*/ 1128 w 3626"/>
                <a:gd name="T91" fmla="*/ 3690 h 3924"/>
                <a:gd name="T92" fmla="*/ 1191 w 3626"/>
                <a:gd name="T93" fmla="*/ 3743 h 3924"/>
                <a:gd name="T94" fmla="*/ 1268 w 3626"/>
                <a:gd name="T95" fmla="*/ 3779 h 3924"/>
                <a:gd name="T96" fmla="*/ 1360 w 3626"/>
                <a:gd name="T97" fmla="*/ 3798 h 3924"/>
                <a:gd name="T98" fmla="*/ 1491 w 3626"/>
                <a:gd name="T99" fmla="*/ 3808 h 3924"/>
                <a:gd name="T100" fmla="*/ 512 w 3626"/>
                <a:gd name="T101" fmla="*/ 602 h 39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3626" h="3924">
                  <a:moveTo>
                    <a:pt x="512" y="602"/>
                  </a:moveTo>
                  <a:lnTo>
                    <a:pt x="511" y="562"/>
                  </a:lnTo>
                  <a:lnTo>
                    <a:pt x="510" y="525"/>
                  </a:lnTo>
                  <a:lnTo>
                    <a:pt x="506" y="488"/>
                  </a:lnTo>
                  <a:lnTo>
                    <a:pt x="503" y="455"/>
                  </a:lnTo>
                  <a:lnTo>
                    <a:pt x="498" y="423"/>
                  </a:lnTo>
                  <a:lnTo>
                    <a:pt x="492" y="393"/>
                  </a:lnTo>
                  <a:lnTo>
                    <a:pt x="485" y="366"/>
                  </a:lnTo>
                  <a:lnTo>
                    <a:pt x="477" y="341"/>
                  </a:lnTo>
                  <a:lnTo>
                    <a:pt x="468" y="317"/>
                  </a:lnTo>
                  <a:lnTo>
                    <a:pt x="458" y="294"/>
                  </a:lnTo>
                  <a:lnTo>
                    <a:pt x="447" y="274"/>
                  </a:lnTo>
                  <a:lnTo>
                    <a:pt x="434" y="256"/>
                  </a:lnTo>
                  <a:lnTo>
                    <a:pt x="421" y="238"/>
                  </a:lnTo>
                  <a:lnTo>
                    <a:pt x="407" y="222"/>
                  </a:lnTo>
                  <a:lnTo>
                    <a:pt x="392" y="208"/>
                  </a:lnTo>
                  <a:lnTo>
                    <a:pt x="377" y="195"/>
                  </a:lnTo>
                  <a:lnTo>
                    <a:pt x="360" y="184"/>
                  </a:lnTo>
                  <a:lnTo>
                    <a:pt x="342" y="173"/>
                  </a:lnTo>
                  <a:lnTo>
                    <a:pt x="324" y="164"/>
                  </a:lnTo>
                  <a:lnTo>
                    <a:pt x="303" y="156"/>
                  </a:lnTo>
                  <a:lnTo>
                    <a:pt x="283" y="149"/>
                  </a:lnTo>
                  <a:lnTo>
                    <a:pt x="261" y="143"/>
                  </a:lnTo>
                  <a:lnTo>
                    <a:pt x="240" y="137"/>
                  </a:lnTo>
                  <a:lnTo>
                    <a:pt x="216" y="133"/>
                  </a:lnTo>
                  <a:lnTo>
                    <a:pt x="191" y="129"/>
                  </a:lnTo>
                  <a:lnTo>
                    <a:pt x="166" y="127"/>
                  </a:lnTo>
                  <a:lnTo>
                    <a:pt x="141" y="123"/>
                  </a:lnTo>
                  <a:lnTo>
                    <a:pt x="114" y="122"/>
                  </a:lnTo>
                  <a:lnTo>
                    <a:pt x="58" y="120"/>
                  </a:lnTo>
                  <a:lnTo>
                    <a:pt x="0" y="119"/>
                  </a:lnTo>
                  <a:lnTo>
                    <a:pt x="0" y="3"/>
                  </a:lnTo>
                  <a:lnTo>
                    <a:pt x="1033" y="0"/>
                  </a:lnTo>
                  <a:lnTo>
                    <a:pt x="1037" y="1715"/>
                  </a:lnTo>
                  <a:lnTo>
                    <a:pt x="2214" y="473"/>
                  </a:lnTo>
                  <a:lnTo>
                    <a:pt x="2241" y="445"/>
                  </a:lnTo>
                  <a:lnTo>
                    <a:pt x="2267" y="417"/>
                  </a:lnTo>
                  <a:lnTo>
                    <a:pt x="2290" y="389"/>
                  </a:lnTo>
                  <a:lnTo>
                    <a:pt x="2312" y="363"/>
                  </a:lnTo>
                  <a:lnTo>
                    <a:pt x="2322" y="350"/>
                  </a:lnTo>
                  <a:lnTo>
                    <a:pt x="2330" y="337"/>
                  </a:lnTo>
                  <a:lnTo>
                    <a:pt x="2338" y="325"/>
                  </a:lnTo>
                  <a:lnTo>
                    <a:pt x="2344" y="313"/>
                  </a:lnTo>
                  <a:lnTo>
                    <a:pt x="2350" y="300"/>
                  </a:lnTo>
                  <a:lnTo>
                    <a:pt x="2353" y="289"/>
                  </a:lnTo>
                  <a:lnTo>
                    <a:pt x="2355" y="277"/>
                  </a:lnTo>
                  <a:lnTo>
                    <a:pt x="2356" y="265"/>
                  </a:lnTo>
                  <a:lnTo>
                    <a:pt x="2356" y="254"/>
                  </a:lnTo>
                  <a:lnTo>
                    <a:pt x="2355" y="243"/>
                  </a:lnTo>
                  <a:lnTo>
                    <a:pt x="2353" y="232"/>
                  </a:lnTo>
                  <a:lnTo>
                    <a:pt x="2351" y="222"/>
                  </a:lnTo>
                  <a:lnTo>
                    <a:pt x="2347" y="213"/>
                  </a:lnTo>
                  <a:lnTo>
                    <a:pt x="2344" y="204"/>
                  </a:lnTo>
                  <a:lnTo>
                    <a:pt x="2340" y="195"/>
                  </a:lnTo>
                  <a:lnTo>
                    <a:pt x="2334" y="188"/>
                  </a:lnTo>
                  <a:lnTo>
                    <a:pt x="2328" y="181"/>
                  </a:lnTo>
                  <a:lnTo>
                    <a:pt x="2322" y="174"/>
                  </a:lnTo>
                  <a:lnTo>
                    <a:pt x="2315" y="169"/>
                  </a:lnTo>
                  <a:lnTo>
                    <a:pt x="2306" y="162"/>
                  </a:lnTo>
                  <a:lnTo>
                    <a:pt x="2299" y="157"/>
                  </a:lnTo>
                  <a:lnTo>
                    <a:pt x="2289" y="152"/>
                  </a:lnTo>
                  <a:lnTo>
                    <a:pt x="2280" y="148"/>
                  </a:lnTo>
                  <a:lnTo>
                    <a:pt x="2269" y="144"/>
                  </a:lnTo>
                  <a:lnTo>
                    <a:pt x="2246" y="137"/>
                  </a:lnTo>
                  <a:lnTo>
                    <a:pt x="2220" y="132"/>
                  </a:lnTo>
                  <a:lnTo>
                    <a:pt x="2192" y="128"/>
                  </a:lnTo>
                  <a:lnTo>
                    <a:pt x="2162" y="124"/>
                  </a:lnTo>
                  <a:lnTo>
                    <a:pt x="2129" y="122"/>
                  </a:lnTo>
                  <a:lnTo>
                    <a:pt x="2093" y="120"/>
                  </a:lnTo>
                  <a:lnTo>
                    <a:pt x="2055" y="120"/>
                  </a:lnTo>
                  <a:lnTo>
                    <a:pt x="2015" y="119"/>
                  </a:lnTo>
                  <a:lnTo>
                    <a:pt x="2015" y="3"/>
                  </a:lnTo>
                  <a:lnTo>
                    <a:pt x="3378" y="3"/>
                  </a:lnTo>
                  <a:lnTo>
                    <a:pt x="3378" y="119"/>
                  </a:lnTo>
                  <a:lnTo>
                    <a:pt x="3321" y="120"/>
                  </a:lnTo>
                  <a:lnTo>
                    <a:pt x="3265" y="123"/>
                  </a:lnTo>
                  <a:lnTo>
                    <a:pt x="3238" y="125"/>
                  </a:lnTo>
                  <a:lnTo>
                    <a:pt x="3211" y="129"/>
                  </a:lnTo>
                  <a:lnTo>
                    <a:pt x="3184" y="132"/>
                  </a:lnTo>
                  <a:lnTo>
                    <a:pt x="3159" y="136"/>
                  </a:lnTo>
                  <a:lnTo>
                    <a:pt x="3133" y="142"/>
                  </a:lnTo>
                  <a:lnTo>
                    <a:pt x="3107" y="147"/>
                  </a:lnTo>
                  <a:lnTo>
                    <a:pt x="3081" y="153"/>
                  </a:lnTo>
                  <a:lnTo>
                    <a:pt x="3056" y="161"/>
                  </a:lnTo>
                  <a:lnTo>
                    <a:pt x="3032" y="169"/>
                  </a:lnTo>
                  <a:lnTo>
                    <a:pt x="3006" y="178"/>
                  </a:lnTo>
                  <a:lnTo>
                    <a:pt x="2981" y="188"/>
                  </a:lnTo>
                  <a:lnTo>
                    <a:pt x="2956" y="199"/>
                  </a:lnTo>
                  <a:lnTo>
                    <a:pt x="2932" y="209"/>
                  </a:lnTo>
                  <a:lnTo>
                    <a:pt x="2907" y="222"/>
                  </a:lnTo>
                  <a:lnTo>
                    <a:pt x="2882" y="236"/>
                  </a:lnTo>
                  <a:lnTo>
                    <a:pt x="2857" y="251"/>
                  </a:lnTo>
                  <a:lnTo>
                    <a:pt x="2833" y="266"/>
                  </a:lnTo>
                  <a:lnTo>
                    <a:pt x="2807" y="284"/>
                  </a:lnTo>
                  <a:lnTo>
                    <a:pt x="2782" y="302"/>
                  </a:lnTo>
                  <a:lnTo>
                    <a:pt x="2756" y="320"/>
                  </a:lnTo>
                  <a:lnTo>
                    <a:pt x="2731" y="341"/>
                  </a:lnTo>
                  <a:lnTo>
                    <a:pt x="2706" y="363"/>
                  </a:lnTo>
                  <a:lnTo>
                    <a:pt x="2679" y="386"/>
                  </a:lnTo>
                  <a:lnTo>
                    <a:pt x="2653" y="409"/>
                  </a:lnTo>
                  <a:lnTo>
                    <a:pt x="2626" y="435"/>
                  </a:lnTo>
                  <a:lnTo>
                    <a:pt x="2599" y="462"/>
                  </a:lnTo>
                  <a:lnTo>
                    <a:pt x="2571" y="490"/>
                  </a:lnTo>
                  <a:lnTo>
                    <a:pt x="2543" y="520"/>
                  </a:lnTo>
                  <a:lnTo>
                    <a:pt x="1449" y="1717"/>
                  </a:lnTo>
                  <a:lnTo>
                    <a:pt x="2673" y="3206"/>
                  </a:lnTo>
                  <a:lnTo>
                    <a:pt x="2721" y="3266"/>
                  </a:lnTo>
                  <a:lnTo>
                    <a:pt x="2770" y="3324"/>
                  </a:lnTo>
                  <a:lnTo>
                    <a:pt x="2821" y="3382"/>
                  </a:lnTo>
                  <a:lnTo>
                    <a:pt x="2872" y="3439"/>
                  </a:lnTo>
                  <a:lnTo>
                    <a:pt x="2899" y="3467"/>
                  </a:lnTo>
                  <a:lnTo>
                    <a:pt x="2926" y="3494"/>
                  </a:lnTo>
                  <a:lnTo>
                    <a:pt x="2954" y="3521"/>
                  </a:lnTo>
                  <a:lnTo>
                    <a:pt x="2981" y="3548"/>
                  </a:lnTo>
                  <a:lnTo>
                    <a:pt x="3009" y="3572"/>
                  </a:lnTo>
                  <a:lnTo>
                    <a:pt x="3038" y="3597"/>
                  </a:lnTo>
                  <a:lnTo>
                    <a:pt x="3067" y="3622"/>
                  </a:lnTo>
                  <a:lnTo>
                    <a:pt x="3096" y="3644"/>
                  </a:lnTo>
                  <a:lnTo>
                    <a:pt x="3126" y="3667"/>
                  </a:lnTo>
                  <a:lnTo>
                    <a:pt x="3156" y="3688"/>
                  </a:lnTo>
                  <a:lnTo>
                    <a:pt x="3187" y="3709"/>
                  </a:lnTo>
                  <a:lnTo>
                    <a:pt x="3218" y="3727"/>
                  </a:lnTo>
                  <a:lnTo>
                    <a:pt x="3249" y="3745"/>
                  </a:lnTo>
                  <a:lnTo>
                    <a:pt x="3281" y="3763"/>
                  </a:lnTo>
                  <a:lnTo>
                    <a:pt x="3314" y="3778"/>
                  </a:lnTo>
                  <a:lnTo>
                    <a:pt x="3346" y="3792"/>
                  </a:lnTo>
                  <a:lnTo>
                    <a:pt x="3379" y="3805"/>
                  </a:lnTo>
                  <a:lnTo>
                    <a:pt x="3413" y="3815"/>
                  </a:lnTo>
                  <a:lnTo>
                    <a:pt x="3447" y="3825"/>
                  </a:lnTo>
                  <a:lnTo>
                    <a:pt x="3482" y="3834"/>
                  </a:lnTo>
                  <a:lnTo>
                    <a:pt x="3517" y="3840"/>
                  </a:lnTo>
                  <a:lnTo>
                    <a:pt x="3552" y="3844"/>
                  </a:lnTo>
                  <a:lnTo>
                    <a:pt x="3589" y="3847"/>
                  </a:lnTo>
                  <a:lnTo>
                    <a:pt x="3626" y="3848"/>
                  </a:lnTo>
                  <a:lnTo>
                    <a:pt x="3626" y="3924"/>
                  </a:lnTo>
                  <a:lnTo>
                    <a:pt x="3183" y="3924"/>
                  </a:lnTo>
                  <a:lnTo>
                    <a:pt x="3163" y="3923"/>
                  </a:lnTo>
                  <a:lnTo>
                    <a:pt x="3107" y="3918"/>
                  </a:lnTo>
                  <a:lnTo>
                    <a:pt x="3068" y="3913"/>
                  </a:lnTo>
                  <a:lnTo>
                    <a:pt x="3024" y="3907"/>
                  </a:lnTo>
                  <a:lnTo>
                    <a:pt x="2975" y="3897"/>
                  </a:lnTo>
                  <a:lnTo>
                    <a:pt x="2922" y="3886"/>
                  </a:lnTo>
                  <a:lnTo>
                    <a:pt x="2894" y="3879"/>
                  </a:lnTo>
                  <a:lnTo>
                    <a:pt x="2866" y="3871"/>
                  </a:lnTo>
                  <a:lnTo>
                    <a:pt x="2838" y="3863"/>
                  </a:lnTo>
                  <a:lnTo>
                    <a:pt x="2809" y="3854"/>
                  </a:lnTo>
                  <a:lnTo>
                    <a:pt x="2780" y="3843"/>
                  </a:lnTo>
                  <a:lnTo>
                    <a:pt x="2751" y="3833"/>
                  </a:lnTo>
                  <a:lnTo>
                    <a:pt x="2722" y="3821"/>
                  </a:lnTo>
                  <a:lnTo>
                    <a:pt x="2693" y="3808"/>
                  </a:lnTo>
                  <a:lnTo>
                    <a:pt x="2665" y="3794"/>
                  </a:lnTo>
                  <a:lnTo>
                    <a:pt x="2637" y="3779"/>
                  </a:lnTo>
                  <a:lnTo>
                    <a:pt x="2610" y="3762"/>
                  </a:lnTo>
                  <a:lnTo>
                    <a:pt x="2583" y="3744"/>
                  </a:lnTo>
                  <a:lnTo>
                    <a:pt x="2557" y="3726"/>
                  </a:lnTo>
                  <a:lnTo>
                    <a:pt x="2532" y="3706"/>
                  </a:lnTo>
                  <a:lnTo>
                    <a:pt x="2509" y="3684"/>
                  </a:lnTo>
                  <a:lnTo>
                    <a:pt x="2486" y="3662"/>
                  </a:lnTo>
                  <a:lnTo>
                    <a:pt x="2465" y="3641"/>
                  </a:lnTo>
                  <a:lnTo>
                    <a:pt x="2436" y="3613"/>
                  </a:lnTo>
                  <a:lnTo>
                    <a:pt x="2400" y="3580"/>
                  </a:lnTo>
                  <a:lnTo>
                    <a:pt x="2358" y="3541"/>
                  </a:lnTo>
                  <a:lnTo>
                    <a:pt x="2313" y="3497"/>
                  </a:lnTo>
                  <a:lnTo>
                    <a:pt x="2266" y="3447"/>
                  </a:lnTo>
                  <a:lnTo>
                    <a:pt x="2241" y="3422"/>
                  </a:lnTo>
                  <a:lnTo>
                    <a:pt x="2216" y="3395"/>
                  </a:lnTo>
                  <a:lnTo>
                    <a:pt x="2191" y="3366"/>
                  </a:lnTo>
                  <a:lnTo>
                    <a:pt x="2168" y="3337"/>
                  </a:lnTo>
                  <a:lnTo>
                    <a:pt x="1049" y="1952"/>
                  </a:lnTo>
                  <a:lnTo>
                    <a:pt x="1037" y="1952"/>
                  </a:lnTo>
                  <a:lnTo>
                    <a:pt x="1037" y="3325"/>
                  </a:lnTo>
                  <a:lnTo>
                    <a:pt x="1038" y="3365"/>
                  </a:lnTo>
                  <a:lnTo>
                    <a:pt x="1039" y="3403"/>
                  </a:lnTo>
                  <a:lnTo>
                    <a:pt x="1042" y="3439"/>
                  </a:lnTo>
                  <a:lnTo>
                    <a:pt x="1047" y="3472"/>
                  </a:lnTo>
                  <a:lnTo>
                    <a:pt x="1051" y="3504"/>
                  </a:lnTo>
                  <a:lnTo>
                    <a:pt x="1057" y="3534"/>
                  </a:lnTo>
                  <a:lnTo>
                    <a:pt x="1064" y="3561"/>
                  </a:lnTo>
                  <a:lnTo>
                    <a:pt x="1072" y="3586"/>
                  </a:lnTo>
                  <a:lnTo>
                    <a:pt x="1082" y="3611"/>
                  </a:lnTo>
                  <a:lnTo>
                    <a:pt x="1092" y="3632"/>
                  </a:lnTo>
                  <a:lnTo>
                    <a:pt x="1102" y="3653"/>
                  </a:lnTo>
                  <a:lnTo>
                    <a:pt x="1115" y="3672"/>
                  </a:lnTo>
                  <a:lnTo>
                    <a:pt x="1128" y="3690"/>
                  </a:lnTo>
                  <a:lnTo>
                    <a:pt x="1142" y="3705"/>
                  </a:lnTo>
                  <a:lnTo>
                    <a:pt x="1157" y="3720"/>
                  </a:lnTo>
                  <a:lnTo>
                    <a:pt x="1174" y="3733"/>
                  </a:lnTo>
                  <a:lnTo>
                    <a:pt x="1191" y="3743"/>
                  </a:lnTo>
                  <a:lnTo>
                    <a:pt x="1209" y="3754"/>
                  </a:lnTo>
                  <a:lnTo>
                    <a:pt x="1227" y="3764"/>
                  </a:lnTo>
                  <a:lnTo>
                    <a:pt x="1248" y="3771"/>
                  </a:lnTo>
                  <a:lnTo>
                    <a:pt x="1268" y="3779"/>
                  </a:lnTo>
                  <a:lnTo>
                    <a:pt x="1290" y="3785"/>
                  </a:lnTo>
                  <a:lnTo>
                    <a:pt x="1312" y="3791"/>
                  </a:lnTo>
                  <a:lnTo>
                    <a:pt x="1335" y="3795"/>
                  </a:lnTo>
                  <a:lnTo>
                    <a:pt x="1360" y="3798"/>
                  </a:lnTo>
                  <a:lnTo>
                    <a:pt x="1384" y="3801"/>
                  </a:lnTo>
                  <a:lnTo>
                    <a:pt x="1409" y="3804"/>
                  </a:lnTo>
                  <a:lnTo>
                    <a:pt x="1436" y="3806"/>
                  </a:lnTo>
                  <a:lnTo>
                    <a:pt x="1491" y="3808"/>
                  </a:lnTo>
                  <a:lnTo>
                    <a:pt x="1549" y="3808"/>
                  </a:lnTo>
                  <a:lnTo>
                    <a:pt x="1549" y="3924"/>
                  </a:lnTo>
                  <a:lnTo>
                    <a:pt x="511" y="3924"/>
                  </a:lnTo>
                  <a:lnTo>
                    <a:pt x="512" y="60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9">
              <a:extLst>
                <a:ext uri="{FF2B5EF4-FFF2-40B4-BE49-F238E27FC236}">
                  <a16:creationId xmlns:a16="http://schemas.microsoft.com/office/drawing/2014/main" id="{8FB9FDED-DFD1-4D08-84E6-86BF45827453}"/>
                </a:ext>
              </a:extLst>
            </xdr:cNvPr>
            <xdr:cNvSpPr>
              <a:spLocks noChangeAspect="1"/>
            </xdr:cNvSpPr>
          </xdr:nvSpPr>
          <xdr:spPr bwMode="auto">
            <a:xfrm>
              <a:off x="726" y="2604"/>
              <a:ext cx="251" cy="357"/>
            </a:xfrm>
            <a:custGeom>
              <a:avLst/>
              <a:gdLst>
                <a:gd name="T0" fmla="*/ 2623 w 2763"/>
                <a:gd name="T1" fmla="*/ 3250 h 3920"/>
                <a:gd name="T2" fmla="*/ 2576 w 2763"/>
                <a:gd name="T3" fmla="*/ 3372 h 3920"/>
                <a:gd name="T4" fmla="*/ 2518 w 2763"/>
                <a:gd name="T5" fmla="*/ 3472 h 3920"/>
                <a:gd name="T6" fmla="*/ 2445 w 2763"/>
                <a:gd name="T7" fmla="*/ 3551 h 3920"/>
                <a:gd name="T8" fmla="*/ 2356 w 2763"/>
                <a:gd name="T9" fmla="*/ 3611 h 3920"/>
                <a:gd name="T10" fmla="*/ 2248 w 2763"/>
                <a:gd name="T11" fmla="*/ 3653 h 3920"/>
                <a:gd name="T12" fmla="*/ 2119 w 2763"/>
                <a:gd name="T13" fmla="*/ 3679 h 3920"/>
                <a:gd name="T14" fmla="*/ 1967 w 2763"/>
                <a:gd name="T15" fmla="*/ 3689 h 3920"/>
                <a:gd name="T16" fmla="*/ 1263 w 2763"/>
                <a:gd name="T17" fmla="*/ 3688 h 3920"/>
                <a:gd name="T18" fmla="*/ 1186 w 2763"/>
                <a:gd name="T19" fmla="*/ 3677 h 3920"/>
                <a:gd name="T20" fmla="*/ 1129 w 2763"/>
                <a:gd name="T21" fmla="*/ 3654 h 3920"/>
                <a:gd name="T22" fmla="*/ 1088 w 2763"/>
                <a:gd name="T23" fmla="*/ 3614 h 3920"/>
                <a:gd name="T24" fmla="*/ 1062 w 2763"/>
                <a:gd name="T25" fmla="*/ 3553 h 3920"/>
                <a:gd name="T26" fmla="*/ 1046 w 2763"/>
                <a:gd name="T27" fmla="*/ 3466 h 3920"/>
                <a:gd name="T28" fmla="*/ 1039 w 2763"/>
                <a:gd name="T29" fmla="*/ 3349 h 3920"/>
                <a:gd name="T30" fmla="*/ 1554 w 2763"/>
                <a:gd name="T31" fmla="*/ 1984 h 3920"/>
                <a:gd name="T32" fmla="*/ 1692 w 2763"/>
                <a:gd name="T33" fmla="*/ 1987 h 3920"/>
                <a:gd name="T34" fmla="*/ 1810 w 2763"/>
                <a:gd name="T35" fmla="*/ 2001 h 3920"/>
                <a:gd name="T36" fmla="*/ 1908 w 2763"/>
                <a:gd name="T37" fmla="*/ 2026 h 3920"/>
                <a:gd name="T38" fmla="*/ 1989 w 2763"/>
                <a:gd name="T39" fmla="*/ 2064 h 3920"/>
                <a:gd name="T40" fmla="*/ 2050 w 2763"/>
                <a:gd name="T41" fmla="*/ 2118 h 3920"/>
                <a:gd name="T42" fmla="*/ 2093 w 2763"/>
                <a:gd name="T43" fmla="*/ 2190 h 3920"/>
                <a:gd name="T44" fmla="*/ 2119 w 2763"/>
                <a:gd name="T45" fmla="*/ 2280 h 3920"/>
                <a:gd name="T46" fmla="*/ 2128 w 2763"/>
                <a:gd name="T47" fmla="*/ 2393 h 3920"/>
                <a:gd name="T48" fmla="*/ 2128 w 2763"/>
                <a:gd name="T49" fmla="*/ 1355 h 3920"/>
                <a:gd name="T50" fmla="*/ 2115 w 2763"/>
                <a:gd name="T51" fmla="*/ 1482 h 3920"/>
                <a:gd name="T52" fmla="*/ 2085 w 2763"/>
                <a:gd name="T53" fmla="*/ 1579 h 3920"/>
                <a:gd name="T54" fmla="*/ 2036 w 2763"/>
                <a:gd name="T55" fmla="*/ 1649 h 3920"/>
                <a:gd name="T56" fmla="*/ 1971 w 2763"/>
                <a:gd name="T57" fmla="*/ 1697 h 3920"/>
                <a:gd name="T58" fmla="*/ 1886 w 2763"/>
                <a:gd name="T59" fmla="*/ 1728 h 3920"/>
                <a:gd name="T60" fmla="*/ 1782 w 2763"/>
                <a:gd name="T61" fmla="*/ 1745 h 3920"/>
                <a:gd name="T62" fmla="*/ 1625 w 2763"/>
                <a:gd name="T63" fmla="*/ 1751 h 3920"/>
                <a:gd name="T64" fmla="*/ 1038 w 2763"/>
                <a:gd name="T65" fmla="*/ 649 h 3920"/>
                <a:gd name="T66" fmla="*/ 1048 w 2763"/>
                <a:gd name="T67" fmla="*/ 443 h 3920"/>
                <a:gd name="T68" fmla="*/ 1064 w 2763"/>
                <a:gd name="T69" fmla="*/ 362 h 3920"/>
                <a:gd name="T70" fmla="*/ 1093 w 2763"/>
                <a:gd name="T71" fmla="*/ 305 h 3920"/>
                <a:gd name="T72" fmla="*/ 1137 w 2763"/>
                <a:gd name="T73" fmla="*/ 267 h 3920"/>
                <a:gd name="T74" fmla="*/ 1198 w 2763"/>
                <a:gd name="T75" fmla="*/ 244 h 3920"/>
                <a:gd name="T76" fmla="*/ 1307 w 2763"/>
                <a:gd name="T77" fmla="*/ 232 h 3920"/>
                <a:gd name="T78" fmla="*/ 1913 w 2763"/>
                <a:gd name="T79" fmla="*/ 235 h 3920"/>
                <a:gd name="T80" fmla="*/ 2050 w 2763"/>
                <a:gd name="T81" fmla="*/ 253 h 3920"/>
                <a:gd name="T82" fmla="*/ 2167 w 2763"/>
                <a:gd name="T83" fmla="*/ 283 h 3920"/>
                <a:gd name="T84" fmla="*/ 2264 w 2763"/>
                <a:gd name="T85" fmla="*/ 330 h 3920"/>
                <a:gd name="T86" fmla="*/ 2346 w 2763"/>
                <a:gd name="T87" fmla="*/ 395 h 3920"/>
                <a:gd name="T88" fmla="*/ 2412 w 2763"/>
                <a:gd name="T89" fmla="*/ 479 h 3920"/>
                <a:gd name="T90" fmla="*/ 2465 w 2763"/>
                <a:gd name="T91" fmla="*/ 582 h 3920"/>
                <a:gd name="T92" fmla="*/ 2507 w 2763"/>
                <a:gd name="T93" fmla="*/ 708 h 3920"/>
                <a:gd name="T94" fmla="*/ 2596 w 2763"/>
                <a:gd name="T95" fmla="*/ 0 h 3920"/>
                <a:gd name="T96" fmla="*/ 0 w 2763"/>
                <a:gd name="T97" fmla="*/ 116 h 3920"/>
                <a:gd name="T98" fmla="*/ 164 w 2763"/>
                <a:gd name="T99" fmla="*/ 124 h 3920"/>
                <a:gd name="T100" fmla="*/ 259 w 2763"/>
                <a:gd name="T101" fmla="*/ 140 h 3920"/>
                <a:gd name="T102" fmla="*/ 340 w 2763"/>
                <a:gd name="T103" fmla="*/ 170 h 3920"/>
                <a:gd name="T104" fmla="*/ 406 w 2763"/>
                <a:gd name="T105" fmla="*/ 219 h 3920"/>
                <a:gd name="T106" fmla="*/ 457 w 2763"/>
                <a:gd name="T107" fmla="*/ 291 h 3920"/>
                <a:gd name="T108" fmla="*/ 491 w 2763"/>
                <a:gd name="T109" fmla="*/ 390 h 3920"/>
                <a:gd name="T110" fmla="*/ 510 w 2763"/>
                <a:gd name="T111" fmla="*/ 521 h 3920"/>
                <a:gd name="T112" fmla="*/ 2722 w 2763"/>
                <a:gd name="T113" fmla="*/ 3920 h 3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763" h="3920">
                  <a:moveTo>
                    <a:pt x="2650" y="3142"/>
                  </a:moveTo>
                  <a:lnTo>
                    <a:pt x="2641" y="3180"/>
                  </a:lnTo>
                  <a:lnTo>
                    <a:pt x="2632" y="3215"/>
                  </a:lnTo>
                  <a:lnTo>
                    <a:pt x="2623" y="3250"/>
                  </a:lnTo>
                  <a:lnTo>
                    <a:pt x="2612" y="3282"/>
                  </a:lnTo>
                  <a:lnTo>
                    <a:pt x="2601" y="3313"/>
                  </a:lnTo>
                  <a:lnTo>
                    <a:pt x="2589" y="3343"/>
                  </a:lnTo>
                  <a:lnTo>
                    <a:pt x="2576" y="3372"/>
                  </a:lnTo>
                  <a:lnTo>
                    <a:pt x="2564" y="3399"/>
                  </a:lnTo>
                  <a:lnTo>
                    <a:pt x="2550" y="3425"/>
                  </a:lnTo>
                  <a:lnTo>
                    <a:pt x="2535" y="3449"/>
                  </a:lnTo>
                  <a:lnTo>
                    <a:pt x="2518" y="3472"/>
                  </a:lnTo>
                  <a:lnTo>
                    <a:pt x="2502" y="3494"/>
                  </a:lnTo>
                  <a:lnTo>
                    <a:pt x="2484" y="3514"/>
                  </a:lnTo>
                  <a:lnTo>
                    <a:pt x="2466" y="3534"/>
                  </a:lnTo>
                  <a:lnTo>
                    <a:pt x="2445" y="3551"/>
                  </a:lnTo>
                  <a:lnTo>
                    <a:pt x="2425" y="3568"/>
                  </a:lnTo>
                  <a:lnTo>
                    <a:pt x="2403" y="3583"/>
                  </a:lnTo>
                  <a:lnTo>
                    <a:pt x="2381" y="3598"/>
                  </a:lnTo>
                  <a:lnTo>
                    <a:pt x="2356" y="3611"/>
                  </a:lnTo>
                  <a:lnTo>
                    <a:pt x="2331" y="3623"/>
                  </a:lnTo>
                  <a:lnTo>
                    <a:pt x="2304" y="3635"/>
                  </a:lnTo>
                  <a:lnTo>
                    <a:pt x="2277" y="3645"/>
                  </a:lnTo>
                  <a:lnTo>
                    <a:pt x="2248" y="3653"/>
                  </a:lnTo>
                  <a:lnTo>
                    <a:pt x="2218" y="3661"/>
                  </a:lnTo>
                  <a:lnTo>
                    <a:pt x="2187" y="3668"/>
                  </a:lnTo>
                  <a:lnTo>
                    <a:pt x="2154" y="3674"/>
                  </a:lnTo>
                  <a:lnTo>
                    <a:pt x="2119" y="3679"/>
                  </a:lnTo>
                  <a:lnTo>
                    <a:pt x="2084" y="3682"/>
                  </a:lnTo>
                  <a:lnTo>
                    <a:pt x="2047" y="3685"/>
                  </a:lnTo>
                  <a:lnTo>
                    <a:pt x="2008" y="3688"/>
                  </a:lnTo>
                  <a:lnTo>
                    <a:pt x="1967" y="3689"/>
                  </a:lnTo>
                  <a:lnTo>
                    <a:pt x="1927" y="3690"/>
                  </a:lnTo>
                  <a:lnTo>
                    <a:pt x="1361" y="3690"/>
                  </a:lnTo>
                  <a:lnTo>
                    <a:pt x="1309" y="3689"/>
                  </a:lnTo>
                  <a:lnTo>
                    <a:pt x="1263" y="3688"/>
                  </a:lnTo>
                  <a:lnTo>
                    <a:pt x="1241" y="3685"/>
                  </a:lnTo>
                  <a:lnTo>
                    <a:pt x="1222" y="3683"/>
                  </a:lnTo>
                  <a:lnTo>
                    <a:pt x="1204" y="3680"/>
                  </a:lnTo>
                  <a:lnTo>
                    <a:pt x="1186" y="3677"/>
                  </a:lnTo>
                  <a:lnTo>
                    <a:pt x="1170" y="3673"/>
                  </a:lnTo>
                  <a:lnTo>
                    <a:pt x="1155" y="3667"/>
                  </a:lnTo>
                  <a:lnTo>
                    <a:pt x="1142" y="3662"/>
                  </a:lnTo>
                  <a:lnTo>
                    <a:pt x="1129" y="3654"/>
                  </a:lnTo>
                  <a:lnTo>
                    <a:pt x="1118" y="3646"/>
                  </a:lnTo>
                  <a:lnTo>
                    <a:pt x="1107" y="3637"/>
                  </a:lnTo>
                  <a:lnTo>
                    <a:pt x="1097" y="3626"/>
                  </a:lnTo>
                  <a:lnTo>
                    <a:pt x="1088" y="3614"/>
                  </a:lnTo>
                  <a:lnTo>
                    <a:pt x="1081" y="3602"/>
                  </a:lnTo>
                  <a:lnTo>
                    <a:pt x="1073" y="3586"/>
                  </a:lnTo>
                  <a:lnTo>
                    <a:pt x="1068" y="3570"/>
                  </a:lnTo>
                  <a:lnTo>
                    <a:pt x="1062" y="3553"/>
                  </a:lnTo>
                  <a:lnTo>
                    <a:pt x="1057" y="3534"/>
                  </a:lnTo>
                  <a:lnTo>
                    <a:pt x="1053" y="3513"/>
                  </a:lnTo>
                  <a:lnTo>
                    <a:pt x="1050" y="3491"/>
                  </a:lnTo>
                  <a:lnTo>
                    <a:pt x="1046" y="3466"/>
                  </a:lnTo>
                  <a:lnTo>
                    <a:pt x="1044" y="3440"/>
                  </a:lnTo>
                  <a:lnTo>
                    <a:pt x="1042" y="3411"/>
                  </a:lnTo>
                  <a:lnTo>
                    <a:pt x="1040" y="3381"/>
                  </a:lnTo>
                  <a:lnTo>
                    <a:pt x="1039" y="3349"/>
                  </a:lnTo>
                  <a:lnTo>
                    <a:pt x="1038" y="3277"/>
                  </a:lnTo>
                  <a:lnTo>
                    <a:pt x="1037" y="3195"/>
                  </a:lnTo>
                  <a:lnTo>
                    <a:pt x="1037" y="1984"/>
                  </a:lnTo>
                  <a:lnTo>
                    <a:pt x="1554" y="1984"/>
                  </a:lnTo>
                  <a:lnTo>
                    <a:pt x="1590" y="1984"/>
                  </a:lnTo>
                  <a:lnTo>
                    <a:pt x="1625" y="1985"/>
                  </a:lnTo>
                  <a:lnTo>
                    <a:pt x="1659" y="1986"/>
                  </a:lnTo>
                  <a:lnTo>
                    <a:pt x="1692" y="1987"/>
                  </a:lnTo>
                  <a:lnTo>
                    <a:pt x="1723" y="1990"/>
                  </a:lnTo>
                  <a:lnTo>
                    <a:pt x="1753" y="1993"/>
                  </a:lnTo>
                  <a:lnTo>
                    <a:pt x="1782" y="1996"/>
                  </a:lnTo>
                  <a:lnTo>
                    <a:pt x="1810" y="2001"/>
                  </a:lnTo>
                  <a:lnTo>
                    <a:pt x="1836" y="2006"/>
                  </a:lnTo>
                  <a:lnTo>
                    <a:pt x="1862" y="2012"/>
                  </a:lnTo>
                  <a:lnTo>
                    <a:pt x="1886" y="2018"/>
                  </a:lnTo>
                  <a:lnTo>
                    <a:pt x="1908" y="2026"/>
                  </a:lnTo>
                  <a:lnTo>
                    <a:pt x="1931" y="2034"/>
                  </a:lnTo>
                  <a:lnTo>
                    <a:pt x="1951" y="2044"/>
                  </a:lnTo>
                  <a:lnTo>
                    <a:pt x="1971" y="2053"/>
                  </a:lnTo>
                  <a:lnTo>
                    <a:pt x="1989" y="2064"/>
                  </a:lnTo>
                  <a:lnTo>
                    <a:pt x="2006" y="2076"/>
                  </a:lnTo>
                  <a:lnTo>
                    <a:pt x="2021" y="2089"/>
                  </a:lnTo>
                  <a:lnTo>
                    <a:pt x="2036" y="2103"/>
                  </a:lnTo>
                  <a:lnTo>
                    <a:pt x="2050" y="2118"/>
                  </a:lnTo>
                  <a:lnTo>
                    <a:pt x="2063" y="2134"/>
                  </a:lnTo>
                  <a:lnTo>
                    <a:pt x="2074" y="2152"/>
                  </a:lnTo>
                  <a:lnTo>
                    <a:pt x="2085" y="2171"/>
                  </a:lnTo>
                  <a:lnTo>
                    <a:pt x="2093" y="2190"/>
                  </a:lnTo>
                  <a:lnTo>
                    <a:pt x="2102" y="2211"/>
                  </a:lnTo>
                  <a:lnTo>
                    <a:pt x="2108" y="2233"/>
                  </a:lnTo>
                  <a:lnTo>
                    <a:pt x="2115" y="2256"/>
                  </a:lnTo>
                  <a:lnTo>
                    <a:pt x="2119" y="2280"/>
                  </a:lnTo>
                  <a:lnTo>
                    <a:pt x="2124" y="2306"/>
                  </a:lnTo>
                  <a:lnTo>
                    <a:pt x="2126" y="2334"/>
                  </a:lnTo>
                  <a:lnTo>
                    <a:pt x="2128" y="2363"/>
                  </a:lnTo>
                  <a:lnTo>
                    <a:pt x="2128" y="2393"/>
                  </a:lnTo>
                  <a:lnTo>
                    <a:pt x="2196" y="2393"/>
                  </a:lnTo>
                  <a:lnTo>
                    <a:pt x="2196" y="1319"/>
                  </a:lnTo>
                  <a:lnTo>
                    <a:pt x="2128" y="1319"/>
                  </a:lnTo>
                  <a:lnTo>
                    <a:pt x="2128" y="1355"/>
                  </a:lnTo>
                  <a:lnTo>
                    <a:pt x="2126" y="1390"/>
                  </a:lnTo>
                  <a:lnTo>
                    <a:pt x="2124" y="1423"/>
                  </a:lnTo>
                  <a:lnTo>
                    <a:pt x="2119" y="1453"/>
                  </a:lnTo>
                  <a:lnTo>
                    <a:pt x="2115" y="1482"/>
                  </a:lnTo>
                  <a:lnTo>
                    <a:pt x="2108" y="1509"/>
                  </a:lnTo>
                  <a:lnTo>
                    <a:pt x="2102" y="1534"/>
                  </a:lnTo>
                  <a:lnTo>
                    <a:pt x="2093" y="1558"/>
                  </a:lnTo>
                  <a:lnTo>
                    <a:pt x="2085" y="1579"/>
                  </a:lnTo>
                  <a:lnTo>
                    <a:pt x="2074" y="1598"/>
                  </a:lnTo>
                  <a:lnTo>
                    <a:pt x="2063" y="1617"/>
                  </a:lnTo>
                  <a:lnTo>
                    <a:pt x="2050" y="1634"/>
                  </a:lnTo>
                  <a:lnTo>
                    <a:pt x="2036" y="1649"/>
                  </a:lnTo>
                  <a:lnTo>
                    <a:pt x="2021" y="1663"/>
                  </a:lnTo>
                  <a:lnTo>
                    <a:pt x="2006" y="1676"/>
                  </a:lnTo>
                  <a:lnTo>
                    <a:pt x="1989" y="1688"/>
                  </a:lnTo>
                  <a:lnTo>
                    <a:pt x="1971" y="1697"/>
                  </a:lnTo>
                  <a:lnTo>
                    <a:pt x="1951" y="1707"/>
                  </a:lnTo>
                  <a:lnTo>
                    <a:pt x="1931" y="1715"/>
                  </a:lnTo>
                  <a:lnTo>
                    <a:pt x="1908" y="1722"/>
                  </a:lnTo>
                  <a:lnTo>
                    <a:pt x="1886" y="1728"/>
                  </a:lnTo>
                  <a:lnTo>
                    <a:pt x="1862" y="1733"/>
                  </a:lnTo>
                  <a:lnTo>
                    <a:pt x="1836" y="1737"/>
                  </a:lnTo>
                  <a:lnTo>
                    <a:pt x="1810" y="1742"/>
                  </a:lnTo>
                  <a:lnTo>
                    <a:pt x="1782" y="1745"/>
                  </a:lnTo>
                  <a:lnTo>
                    <a:pt x="1753" y="1747"/>
                  </a:lnTo>
                  <a:lnTo>
                    <a:pt x="1723" y="1749"/>
                  </a:lnTo>
                  <a:lnTo>
                    <a:pt x="1692" y="1750"/>
                  </a:lnTo>
                  <a:lnTo>
                    <a:pt x="1625" y="1751"/>
                  </a:lnTo>
                  <a:lnTo>
                    <a:pt x="1554" y="1752"/>
                  </a:lnTo>
                  <a:lnTo>
                    <a:pt x="1037" y="1752"/>
                  </a:lnTo>
                  <a:lnTo>
                    <a:pt x="1037" y="725"/>
                  </a:lnTo>
                  <a:lnTo>
                    <a:pt x="1038" y="649"/>
                  </a:lnTo>
                  <a:lnTo>
                    <a:pt x="1039" y="581"/>
                  </a:lnTo>
                  <a:lnTo>
                    <a:pt x="1041" y="521"/>
                  </a:lnTo>
                  <a:lnTo>
                    <a:pt x="1044" y="467"/>
                  </a:lnTo>
                  <a:lnTo>
                    <a:pt x="1048" y="443"/>
                  </a:lnTo>
                  <a:lnTo>
                    <a:pt x="1051" y="420"/>
                  </a:lnTo>
                  <a:lnTo>
                    <a:pt x="1054" y="400"/>
                  </a:lnTo>
                  <a:lnTo>
                    <a:pt x="1059" y="381"/>
                  </a:lnTo>
                  <a:lnTo>
                    <a:pt x="1064" y="362"/>
                  </a:lnTo>
                  <a:lnTo>
                    <a:pt x="1070" y="346"/>
                  </a:lnTo>
                  <a:lnTo>
                    <a:pt x="1077" y="331"/>
                  </a:lnTo>
                  <a:lnTo>
                    <a:pt x="1084" y="317"/>
                  </a:lnTo>
                  <a:lnTo>
                    <a:pt x="1093" y="305"/>
                  </a:lnTo>
                  <a:lnTo>
                    <a:pt x="1102" y="294"/>
                  </a:lnTo>
                  <a:lnTo>
                    <a:pt x="1112" y="284"/>
                  </a:lnTo>
                  <a:lnTo>
                    <a:pt x="1124" y="275"/>
                  </a:lnTo>
                  <a:lnTo>
                    <a:pt x="1137" y="267"/>
                  </a:lnTo>
                  <a:lnTo>
                    <a:pt x="1150" y="260"/>
                  </a:lnTo>
                  <a:lnTo>
                    <a:pt x="1165" y="254"/>
                  </a:lnTo>
                  <a:lnTo>
                    <a:pt x="1181" y="248"/>
                  </a:lnTo>
                  <a:lnTo>
                    <a:pt x="1198" y="244"/>
                  </a:lnTo>
                  <a:lnTo>
                    <a:pt x="1218" y="241"/>
                  </a:lnTo>
                  <a:lnTo>
                    <a:pt x="1238" y="238"/>
                  </a:lnTo>
                  <a:lnTo>
                    <a:pt x="1260" y="235"/>
                  </a:lnTo>
                  <a:lnTo>
                    <a:pt x="1307" y="232"/>
                  </a:lnTo>
                  <a:lnTo>
                    <a:pt x="1361" y="232"/>
                  </a:lnTo>
                  <a:lnTo>
                    <a:pt x="1836" y="232"/>
                  </a:lnTo>
                  <a:lnTo>
                    <a:pt x="1875" y="234"/>
                  </a:lnTo>
                  <a:lnTo>
                    <a:pt x="1913" y="235"/>
                  </a:lnTo>
                  <a:lnTo>
                    <a:pt x="1949" y="239"/>
                  </a:lnTo>
                  <a:lnTo>
                    <a:pt x="1984" y="242"/>
                  </a:lnTo>
                  <a:lnTo>
                    <a:pt x="2018" y="247"/>
                  </a:lnTo>
                  <a:lnTo>
                    <a:pt x="2050" y="253"/>
                  </a:lnTo>
                  <a:lnTo>
                    <a:pt x="2082" y="258"/>
                  </a:lnTo>
                  <a:lnTo>
                    <a:pt x="2111" y="266"/>
                  </a:lnTo>
                  <a:lnTo>
                    <a:pt x="2140" y="274"/>
                  </a:lnTo>
                  <a:lnTo>
                    <a:pt x="2167" y="283"/>
                  </a:lnTo>
                  <a:lnTo>
                    <a:pt x="2193" y="294"/>
                  </a:lnTo>
                  <a:lnTo>
                    <a:pt x="2218" y="304"/>
                  </a:lnTo>
                  <a:lnTo>
                    <a:pt x="2242" y="317"/>
                  </a:lnTo>
                  <a:lnTo>
                    <a:pt x="2264" y="330"/>
                  </a:lnTo>
                  <a:lnTo>
                    <a:pt x="2287" y="345"/>
                  </a:lnTo>
                  <a:lnTo>
                    <a:pt x="2307" y="360"/>
                  </a:lnTo>
                  <a:lnTo>
                    <a:pt x="2327" y="377"/>
                  </a:lnTo>
                  <a:lnTo>
                    <a:pt x="2346" y="395"/>
                  </a:lnTo>
                  <a:lnTo>
                    <a:pt x="2363" y="414"/>
                  </a:lnTo>
                  <a:lnTo>
                    <a:pt x="2381" y="434"/>
                  </a:lnTo>
                  <a:lnTo>
                    <a:pt x="2397" y="456"/>
                  </a:lnTo>
                  <a:lnTo>
                    <a:pt x="2412" y="479"/>
                  </a:lnTo>
                  <a:lnTo>
                    <a:pt x="2427" y="502"/>
                  </a:lnTo>
                  <a:lnTo>
                    <a:pt x="2440" y="528"/>
                  </a:lnTo>
                  <a:lnTo>
                    <a:pt x="2453" y="554"/>
                  </a:lnTo>
                  <a:lnTo>
                    <a:pt x="2465" y="582"/>
                  </a:lnTo>
                  <a:lnTo>
                    <a:pt x="2476" y="611"/>
                  </a:lnTo>
                  <a:lnTo>
                    <a:pt x="2487" y="642"/>
                  </a:lnTo>
                  <a:lnTo>
                    <a:pt x="2497" y="674"/>
                  </a:lnTo>
                  <a:lnTo>
                    <a:pt x="2507" y="708"/>
                  </a:lnTo>
                  <a:lnTo>
                    <a:pt x="2515" y="742"/>
                  </a:lnTo>
                  <a:lnTo>
                    <a:pt x="2524" y="779"/>
                  </a:lnTo>
                  <a:lnTo>
                    <a:pt x="2637" y="779"/>
                  </a:lnTo>
                  <a:lnTo>
                    <a:pt x="2596" y="0"/>
                  </a:lnTo>
                  <a:lnTo>
                    <a:pt x="1248" y="0"/>
                  </a:lnTo>
                  <a:lnTo>
                    <a:pt x="1248" y="1"/>
                  </a:lnTo>
                  <a:lnTo>
                    <a:pt x="0" y="1"/>
                  </a:lnTo>
                  <a:lnTo>
                    <a:pt x="0" y="116"/>
                  </a:lnTo>
                  <a:lnTo>
                    <a:pt x="58" y="117"/>
                  </a:lnTo>
                  <a:lnTo>
                    <a:pt x="113" y="119"/>
                  </a:lnTo>
                  <a:lnTo>
                    <a:pt x="139" y="120"/>
                  </a:lnTo>
                  <a:lnTo>
                    <a:pt x="164" y="124"/>
                  </a:lnTo>
                  <a:lnTo>
                    <a:pt x="189" y="126"/>
                  </a:lnTo>
                  <a:lnTo>
                    <a:pt x="214" y="130"/>
                  </a:lnTo>
                  <a:lnTo>
                    <a:pt x="236" y="134"/>
                  </a:lnTo>
                  <a:lnTo>
                    <a:pt x="259" y="140"/>
                  </a:lnTo>
                  <a:lnTo>
                    <a:pt x="280" y="145"/>
                  </a:lnTo>
                  <a:lnTo>
                    <a:pt x="301" y="153"/>
                  </a:lnTo>
                  <a:lnTo>
                    <a:pt x="321" y="161"/>
                  </a:lnTo>
                  <a:lnTo>
                    <a:pt x="340" y="170"/>
                  </a:lnTo>
                  <a:lnTo>
                    <a:pt x="358" y="181"/>
                  </a:lnTo>
                  <a:lnTo>
                    <a:pt x="375" y="192"/>
                  </a:lnTo>
                  <a:lnTo>
                    <a:pt x="391" y="205"/>
                  </a:lnTo>
                  <a:lnTo>
                    <a:pt x="406" y="219"/>
                  </a:lnTo>
                  <a:lnTo>
                    <a:pt x="420" y="235"/>
                  </a:lnTo>
                  <a:lnTo>
                    <a:pt x="433" y="253"/>
                  </a:lnTo>
                  <a:lnTo>
                    <a:pt x="446" y="271"/>
                  </a:lnTo>
                  <a:lnTo>
                    <a:pt x="457" y="291"/>
                  </a:lnTo>
                  <a:lnTo>
                    <a:pt x="468" y="314"/>
                  </a:lnTo>
                  <a:lnTo>
                    <a:pt x="476" y="338"/>
                  </a:lnTo>
                  <a:lnTo>
                    <a:pt x="485" y="363"/>
                  </a:lnTo>
                  <a:lnTo>
                    <a:pt x="491" y="390"/>
                  </a:lnTo>
                  <a:lnTo>
                    <a:pt x="498" y="420"/>
                  </a:lnTo>
                  <a:lnTo>
                    <a:pt x="503" y="452"/>
                  </a:lnTo>
                  <a:lnTo>
                    <a:pt x="506" y="485"/>
                  </a:lnTo>
                  <a:lnTo>
                    <a:pt x="510" y="521"/>
                  </a:lnTo>
                  <a:lnTo>
                    <a:pt x="511" y="559"/>
                  </a:lnTo>
                  <a:lnTo>
                    <a:pt x="512" y="599"/>
                  </a:lnTo>
                  <a:lnTo>
                    <a:pt x="511" y="3918"/>
                  </a:lnTo>
                  <a:lnTo>
                    <a:pt x="2722" y="3920"/>
                  </a:lnTo>
                  <a:lnTo>
                    <a:pt x="2763" y="3142"/>
                  </a:lnTo>
                  <a:lnTo>
                    <a:pt x="2650" y="314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199279</xdr:colOff>
      <xdr:row>0</xdr:row>
      <xdr:rowOff>145116</xdr:rowOff>
    </xdr:from>
    <xdr:to>
      <xdr:col>2</xdr:col>
      <xdr:colOff>338932</xdr:colOff>
      <xdr:row>7</xdr:row>
      <xdr:rowOff>26749</xdr:rowOff>
    </xdr:to>
    <xdr:grpSp>
      <xdr:nvGrpSpPr>
        <xdr:cNvPr id="2" name="Group 1">
          <a:extLst>
            <a:ext uri="{FF2B5EF4-FFF2-40B4-BE49-F238E27FC236}">
              <a16:creationId xmlns:a16="http://schemas.microsoft.com/office/drawing/2014/main" id="{58DD1484-F922-491A-8BDC-47DDA7B861ED}"/>
            </a:ext>
          </a:extLst>
        </xdr:cNvPr>
        <xdr:cNvGrpSpPr>
          <a:grpSpLocks noChangeAspect="1"/>
        </xdr:cNvGrpSpPr>
      </xdr:nvGrpSpPr>
      <xdr:grpSpPr bwMode="auto">
        <a:xfrm>
          <a:off x="442167" y="145116"/>
          <a:ext cx="1435053" cy="1034158"/>
          <a:chOff x="0" y="1776"/>
          <a:chExt cx="1565" cy="1292"/>
        </a:xfrm>
      </xdr:grpSpPr>
      <xdr:sp macro="" textlink="">
        <xdr:nvSpPr>
          <xdr:cNvPr id="3" name="Rectangle 2">
            <a:extLst>
              <a:ext uri="{FF2B5EF4-FFF2-40B4-BE49-F238E27FC236}">
                <a16:creationId xmlns:a16="http://schemas.microsoft.com/office/drawing/2014/main" id="{28EBAE8F-988F-41D3-B010-DE6F658CFB02}"/>
              </a:ext>
            </a:extLst>
          </xdr:cNvPr>
          <xdr:cNvSpPr>
            <a:spLocks noChangeAspect="1" noChangeArrowheads="1"/>
          </xdr:cNvSpPr>
        </xdr:nvSpPr>
        <xdr:spPr bwMode="auto">
          <a:xfrm>
            <a:off x="0" y="1776"/>
            <a:ext cx="1565" cy="1292"/>
          </a:xfrm>
          <a:prstGeom prst="rect">
            <a:avLst/>
          </a:prstGeom>
          <a:solidFill>
            <a:srgbClr val="26521A"/>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4" name="Group 3">
            <a:extLst>
              <a:ext uri="{FF2B5EF4-FFF2-40B4-BE49-F238E27FC236}">
                <a16:creationId xmlns:a16="http://schemas.microsoft.com/office/drawing/2014/main" id="{A480FF33-1006-43CB-8ABB-F0CE03D80843}"/>
              </a:ext>
            </a:extLst>
          </xdr:cNvPr>
          <xdr:cNvGrpSpPr>
            <a:grpSpLocks noChangeAspect="1"/>
          </xdr:cNvGrpSpPr>
        </xdr:nvGrpSpPr>
        <xdr:grpSpPr bwMode="auto">
          <a:xfrm>
            <a:off x="405" y="2604"/>
            <a:ext cx="1065" cy="364"/>
            <a:chOff x="405" y="2604"/>
            <a:chExt cx="1065" cy="364"/>
          </a:xfrm>
        </xdr:grpSpPr>
        <xdr:sp macro="" textlink="">
          <xdr:nvSpPr>
            <xdr:cNvPr id="5" name="Freeform 4">
              <a:extLst>
                <a:ext uri="{FF2B5EF4-FFF2-40B4-BE49-F238E27FC236}">
                  <a16:creationId xmlns:a16="http://schemas.microsoft.com/office/drawing/2014/main" id="{BD650392-A6B5-4208-B76D-84BFAE4AE501}"/>
                </a:ext>
              </a:extLst>
            </xdr:cNvPr>
            <xdr:cNvSpPr>
              <a:spLocks noChangeAspect="1"/>
            </xdr:cNvSpPr>
          </xdr:nvSpPr>
          <xdr:spPr bwMode="auto">
            <a:xfrm>
              <a:off x="683" y="2930"/>
              <a:ext cx="38" cy="38"/>
            </a:xfrm>
            <a:custGeom>
              <a:avLst/>
              <a:gdLst>
                <a:gd name="T0" fmla="*/ 278 w 412"/>
                <a:gd name="T1" fmla="*/ 400 h 412"/>
                <a:gd name="T2" fmla="*/ 297 w 412"/>
                <a:gd name="T3" fmla="*/ 391 h 412"/>
                <a:gd name="T4" fmla="*/ 324 w 412"/>
                <a:gd name="T5" fmla="*/ 375 h 412"/>
                <a:gd name="T6" fmla="*/ 354 w 412"/>
                <a:gd name="T7" fmla="*/ 349 h 412"/>
                <a:gd name="T8" fmla="*/ 379 w 412"/>
                <a:gd name="T9" fmla="*/ 319 h 412"/>
                <a:gd name="T10" fmla="*/ 397 w 412"/>
                <a:gd name="T11" fmla="*/ 283 h 412"/>
                <a:gd name="T12" fmla="*/ 408 w 412"/>
                <a:gd name="T13" fmla="*/ 246 h 412"/>
                <a:gd name="T14" fmla="*/ 412 w 412"/>
                <a:gd name="T15" fmla="*/ 206 h 412"/>
                <a:gd name="T16" fmla="*/ 408 w 412"/>
                <a:gd name="T17" fmla="*/ 165 h 412"/>
                <a:gd name="T18" fmla="*/ 395 w 412"/>
                <a:gd name="T19" fmla="*/ 124 h 412"/>
                <a:gd name="T20" fmla="*/ 376 w 412"/>
                <a:gd name="T21" fmla="*/ 89 h 412"/>
                <a:gd name="T22" fmla="*/ 350 w 412"/>
                <a:gd name="T23" fmla="*/ 58 h 412"/>
                <a:gd name="T24" fmla="*/ 319 w 412"/>
                <a:gd name="T25" fmla="*/ 34 h 412"/>
                <a:gd name="T26" fmla="*/ 284 w 412"/>
                <a:gd name="T27" fmla="*/ 15 h 412"/>
                <a:gd name="T28" fmla="*/ 246 w 412"/>
                <a:gd name="T29" fmla="*/ 4 h 412"/>
                <a:gd name="T30" fmla="*/ 206 w 412"/>
                <a:gd name="T31" fmla="*/ 0 h 412"/>
                <a:gd name="T32" fmla="*/ 165 w 412"/>
                <a:gd name="T33" fmla="*/ 5 h 412"/>
                <a:gd name="T34" fmla="*/ 125 w 412"/>
                <a:gd name="T35" fmla="*/ 17 h 412"/>
                <a:gd name="T36" fmla="*/ 90 w 412"/>
                <a:gd name="T37" fmla="*/ 37 h 412"/>
                <a:gd name="T38" fmla="*/ 58 w 412"/>
                <a:gd name="T39" fmla="*/ 63 h 412"/>
                <a:gd name="T40" fmla="*/ 34 w 412"/>
                <a:gd name="T41" fmla="*/ 94 h 412"/>
                <a:gd name="T42" fmla="*/ 15 w 412"/>
                <a:gd name="T43" fmla="*/ 128 h 412"/>
                <a:gd name="T44" fmla="*/ 5 w 412"/>
                <a:gd name="T45" fmla="*/ 167 h 412"/>
                <a:gd name="T46" fmla="*/ 0 w 412"/>
                <a:gd name="T47" fmla="*/ 207 h 412"/>
                <a:gd name="T48" fmla="*/ 4 w 412"/>
                <a:gd name="T49" fmla="*/ 237 h 412"/>
                <a:gd name="T50" fmla="*/ 7 w 412"/>
                <a:gd name="T51" fmla="*/ 258 h 412"/>
                <a:gd name="T52" fmla="*/ 13 w 412"/>
                <a:gd name="T53" fmla="*/ 278 h 412"/>
                <a:gd name="T54" fmla="*/ 22 w 412"/>
                <a:gd name="T55" fmla="*/ 297 h 412"/>
                <a:gd name="T56" fmla="*/ 37 w 412"/>
                <a:gd name="T57" fmla="*/ 323 h 412"/>
                <a:gd name="T58" fmla="*/ 63 w 412"/>
                <a:gd name="T59" fmla="*/ 354 h 412"/>
                <a:gd name="T60" fmla="*/ 94 w 412"/>
                <a:gd name="T61" fmla="*/ 378 h 412"/>
                <a:gd name="T62" fmla="*/ 129 w 412"/>
                <a:gd name="T63" fmla="*/ 396 h 412"/>
                <a:gd name="T64" fmla="*/ 167 w 412"/>
                <a:gd name="T65" fmla="*/ 408 h 412"/>
                <a:gd name="T66" fmla="*/ 207 w 412"/>
                <a:gd name="T67" fmla="*/ 412 h 412"/>
                <a:gd name="T68" fmla="*/ 248 w 412"/>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2" h="412">
                  <a:moveTo>
                    <a:pt x="268" y="403"/>
                  </a:moveTo>
                  <a:lnTo>
                    <a:pt x="278" y="400"/>
                  </a:lnTo>
                  <a:lnTo>
                    <a:pt x="288" y="395"/>
                  </a:lnTo>
                  <a:lnTo>
                    <a:pt x="297" y="391"/>
                  </a:lnTo>
                  <a:lnTo>
                    <a:pt x="307" y="386"/>
                  </a:lnTo>
                  <a:lnTo>
                    <a:pt x="324" y="375"/>
                  </a:lnTo>
                  <a:lnTo>
                    <a:pt x="340" y="363"/>
                  </a:lnTo>
                  <a:lnTo>
                    <a:pt x="354" y="349"/>
                  </a:lnTo>
                  <a:lnTo>
                    <a:pt x="367" y="335"/>
                  </a:lnTo>
                  <a:lnTo>
                    <a:pt x="379" y="319"/>
                  </a:lnTo>
                  <a:lnTo>
                    <a:pt x="389" y="302"/>
                  </a:lnTo>
                  <a:lnTo>
                    <a:pt x="397" y="283"/>
                  </a:lnTo>
                  <a:lnTo>
                    <a:pt x="404" y="265"/>
                  </a:lnTo>
                  <a:lnTo>
                    <a:pt x="408" y="246"/>
                  </a:lnTo>
                  <a:lnTo>
                    <a:pt x="411" y="225"/>
                  </a:lnTo>
                  <a:lnTo>
                    <a:pt x="412" y="206"/>
                  </a:lnTo>
                  <a:lnTo>
                    <a:pt x="411" y="185"/>
                  </a:lnTo>
                  <a:lnTo>
                    <a:pt x="408" y="165"/>
                  </a:lnTo>
                  <a:lnTo>
                    <a:pt x="403" y="145"/>
                  </a:lnTo>
                  <a:lnTo>
                    <a:pt x="395" y="124"/>
                  </a:lnTo>
                  <a:lnTo>
                    <a:pt x="387" y="106"/>
                  </a:lnTo>
                  <a:lnTo>
                    <a:pt x="376" y="89"/>
                  </a:lnTo>
                  <a:lnTo>
                    <a:pt x="364" y="72"/>
                  </a:lnTo>
                  <a:lnTo>
                    <a:pt x="350" y="58"/>
                  </a:lnTo>
                  <a:lnTo>
                    <a:pt x="335" y="46"/>
                  </a:lnTo>
                  <a:lnTo>
                    <a:pt x="319" y="34"/>
                  </a:lnTo>
                  <a:lnTo>
                    <a:pt x="302" y="24"/>
                  </a:lnTo>
                  <a:lnTo>
                    <a:pt x="284" y="15"/>
                  </a:lnTo>
                  <a:lnTo>
                    <a:pt x="265" y="9"/>
                  </a:lnTo>
                  <a:lnTo>
                    <a:pt x="246" y="4"/>
                  </a:lnTo>
                  <a:lnTo>
                    <a:pt x="226" y="1"/>
                  </a:lnTo>
                  <a:lnTo>
                    <a:pt x="206" y="0"/>
                  </a:lnTo>
                  <a:lnTo>
                    <a:pt x="185" y="1"/>
                  </a:lnTo>
                  <a:lnTo>
                    <a:pt x="165" y="5"/>
                  </a:lnTo>
                  <a:lnTo>
                    <a:pt x="145" y="10"/>
                  </a:lnTo>
                  <a:lnTo>
                    <a:pt x="125" y="17"/>
                  </a:lnTo>
                  <a:lnTo>
                    <a:pt x="107" y="26"/>
                  </a:lnTo>
                  <a:lnTo>
                    <a:pt x="90" y="37"/>
                  </a:lnTo>
                  <a:lnTo>
                    <a:pt x="74" y="49"/>
                  </a:lnTo>
                  <a:lnTo>
                    <a:pt x="58" y="63"/>
                  </a:lnTo>
                  <a:lnTo>
                    <a:pt x="46" y="78"/>
                  </a:lnTo>
                  <a:lnTo>
                    <a:pt x="34" y="94"/>
                  </a:lnTo>
                  <a:lnTo>
                    <a:pt x="24" y="111"/>
                  </a:lnTo>
                  <a:lnTo>
                    <a:pt x="15" y="128"/>
                  </a:lnTo>
                  <a:lnTo>
                    <a:pt x="9" y="148"/>
                  </a:lnTo>
                  <a:lnTo>
                    <a:pt x="5" y="167"/>
                  </a:lnTo>
                  <a:lnTo>
                    <a:pt x="1" y="186"/>
                  </a:lnTo>
                  <a:lnTo>
                    <a:pt x="0" y="207"/>
                  </a:lnTo>
                  <a:lnTo>
                    <a:pt x="1" y="226"/>
                  </a:lnTo>
                  <a:lnTo>
                    <a:pt x="4" y="237"/>
                  </a:lnTo>
                  <a:lnTo>
                    <a:pt x="5" y="247"/>
                  </a:lnTo>
                  <a:lnTo>
                    <a:pt x="7" y="258"/>
                  </a:lnTo>
                  <a:lnTo>
                    <a:pt x="10" y="267"/>
                  </a:lnTo>
                  <a:lnTo>
                    <a:pt x="13" y="278"/>
                  </a:lnTo>
                  <a:lnTo>
                    <a:pt x="18" y="288"/>
                  </a:lnTo>
                  <a:lnTo>
                    <a:pt x="22" y="297"/>
                  </a:lnTo>
                  <a:lnTo>
                    <a:pt x="26" y="306"/>
                  </a:lnTo>
                  <a:lnTo>
                    <a:pt x="37" y="323"/>
                  </a:lnTo>
                  <a:lnTo>
                    <a:pt x="50" y="339"/>
                  </a:lnTo>
                  <a:lnTo>
                    <a:pt x="63" y="354"/>
                  </a:lnTo>
                  <a:lnTo>
                    <a:pt x="78" y="367"/>
                  </a:lnTo>
                  <a:lnTo>
                    <a:pt x="94" y="378"/>
                  </a:lnTo>
                  <a:lnTo>
                    <a:pt x="111" y="389"/>
                  </a:lnTo>
                  <a:lnTo>
                    <a:pt x="129" y="396"/>
                  </a:lnTo>
                  <a:lnTo>
                    <a:pt x="148" y="404"/>
                  </a:lnTo>
                  <a:lnTo>
                    <a:pt x="167" y="408"/>
                  </a:lnTo>
                  <a:lnTo>
                    <a:pt x="186"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5">
              <a:extLst>
                <a:ext uri="{FF2B5EF4-FFF2-40B4-BE49-F238E27FC236}">
                  <a16:creationId xmlns:a16="http://schemas.microsoft.com/office/drawing/2014/main" id="{D0F38894-5060-4202-8709-AF6C43D5019C}"/>
                </a:ext>
              </a:extLst>
            </xdr:cNvPr>
            <xdr:cNvSpPr>
              <a:spLocks noChangeAspect="1"/>
            </xdr:cNvSpPr>
          </xdr:nvSpPr>
          <xdr:spPr bwMode="auto">
            <a:xfrm>
              <a:off x="1023" y="2930"/>
              <a:ext cx="38" cy="38"/>
            </a:xfrm>
            <a:custGeom>
              <a:avLst/>
              <a:gdLst>
                <a:gd name="T0" fmla="*/ 278 w 413"/>
                <a:gd name="T1" fmla="*/ 400 h 412"/>
                <a:gd name="T2" fmla="*/ 297 w 413"/>
                <a:gd name="T3" fmla="*/ 391 h 412"/>
                <a:gd name="T4" fmla="*/ 324 w 413"/>
                <a:gd name="T5" fmla="*/ 375 h 412"/>
                <a:gd name="T6" fmla="*/ 354 w 413"/>
                <a:gd name="T7" fmla="*/ 349 h 412"/>
                <a:gd name="T8" fmla="*/ 379 w 413"/>
                <a:gd name="T9" fmla="*/ 319 h 412"/>
                <a:gd name="T10" fmla="*/ 397 w 413"/>
                <a:gd name="T11" fmla="*/ 283 h 412"/>
                <a:gd name="T12" fmla="*/ 408 w 413"/>
                <a:gd name="T13" fmla="*/ 246 h 412"/>
                <a:gd name="T14" fmla="*/ 413 w 413"/>
                <a:gd name="T15" fmla="*/ 206 h 412"/>
                <a:gd name="T16" fmla="*/ 408 w 413"/>
                <a:gd name="T17" fmla="*/ 165 h 412"/>
                <a:gd name="T18" fmla="*/ 395 w 413"/>
                <a:gd name="T19" fmla="*/ 124 h 412"/>
                <a:gd name="T20" fmla="*/ 376 w 413"/>
                <a:gd name="T21" fmla="*/ 89 h 412"/>
                <a:gd name="T22" fmla="*/ 350 w 413"/>
                <a:gd name="T23" fmla="*/ 58 h 412"/>
                <a:gd name="T24" fmla="*/ 319 w 413"/>
                <a:gd name="T25" fmla="*/ 34 h 412"/>
                <a:gd name="T26" fmla="*/ 285 w 413"/>
                <a:gd name="T27" fmla="*/ 15 h 412"/>
                <a:gd name="T28" fmla="*/ 246 w 413"/>
                <a:gd name="T29" fmla="*/ 4 h 412"/>
                <a:gd name="T30" fmla="*/ 206 w 413"/>
                <a:gd name="T31" fmla="*/ 0 h 412"/>
                <a:gd name="T32" fmla="*/ 165 w 413"/>
                <a:gd name="T33" fmla="*/ 5 h 412"/>
                <a:gd name="T34" fmla="*/ 125 w 413"/>
                <a:gd name="T35" fmla="*/ 17 h 412"/>
                <a:gd name="T36" fmla="*/ 90 w 413"/>
                <a:gd name="T37" fmla="*/ 37 h 412"/>
                <a:gd name="T38" fmla="*/ 59 w 413"/>
                <a:gd name="T39" fmla="*/ 63 h 412"/>
                <a:gd name="T40" fmla="*/ 34 w 413"/>
                <a:gd name="T41" fmla="*/ 94 h 412"/>
                <a:gd name="T42" fmla="*/ 16 w 413"/>
                <a:gd name="T43" fmla="*/ 128 h 412"/>
                <a:gd name="T44" fmla="*/ 5 w 413"/>
                <a:gd name="T45" fmla="*/ 167 h 412"/>
                <a:gd name="T46" fmla="*/ 0 w 413"/>
                <a:gd name="T47" fmla="*/ 207 h 412"/>
                <a:gd name="T48" fmla="*/ 3 w 413"/>
                <a:gd name="T49" fmla="*/ 237 h 412"/>
                <a:gd name="T50" fmla="*/ 7 w 413"/>
                <a:gd name="T51" fmla="*/ 258 h 412"/>
                <a:gd name="T52" fmla="*/ 13 w 413"/>
                <a:gd name="T53" fmla="*/ 278 h 412"/>
                <a:gd name="T54" fmla="*/ 22 w 413"/>
                <a:gd name="T55" fmla="*/ 297 h 412"/>
                <a:gd name="T56" fmla="*/ 37 w 413"/>
                <a:gd name="T57" fmla="*/ 323 h 412"/>
                <a:gd name="T58" fmla="*/ 63 w 413"/>
                <a:gd name="T59" fmla="*/ 354 h 412"/>
                <a:gd name="T60" fmla="*/ 94 w 413"/>
                <a:gd name="T61" fmla="*/ 378 h 412"/>
                <a:gd name="T62" fmla="*/ 130 w 413"/>
                <a:gd name="T63" fmla="*/ 396 h 412"/>
                <a:gd name="T64" fmla="*/ 167 w 413"/>
                <a:gd name="T65" fmla="*/ 408 h 412"/>
                <a:gd name="T66" fmla="*/ 207 w 413"/>
                <a:gd name="T67" fmla="*/ 412 h 412"/>
                <a:gd name="T68" fmla="*/ 248 w 413"/>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3" h="412">
                  <a:moveTo>
                    <a:pt x="268" y="403"/>
                  </a:moveTo>
                  <a:lnTo>
                    <a:pt x="278" y="400"/>
                  </a:lnTo>
                  <a:lnTo>
                    <a:pt x="288" y="395"/>
                  </a:lnTo>
                  <a:lnTo>
                    <a:pt x="297" y="391"/>
                  </a:lnTo>
                  <a:lnTo>
                    <a:pt x="306" y="386"/>
                  </a:lnTo>
                  <a:lnTo>
                    <a:pt x="324" y="375"/>
                  </a:lnTo>
                  <a:lnTo>
                    <a:pt x="339" y="363"/>
                  </a:lnTo>
                  <a:lnTo>
                    <a:pt x="354" y="349"/>
                  </a:lnTo>
                  <a:lnTo>
                    <a:pt x="367" y="335"/>
                  </a:lnTo>
                  <a:lnTo>
                    <a:pt x="379" y="319"/>
                  </a:lnTo>
                  <a:lnTo>
                    <a:pt x="389" y="302"/>
                  </a:lnTo>
                  <a:lnTo>
                    <a:pt x="397" y="283"/>
                  </a:lnTo>
                  <a:lnTo>
                    <a:pt x="404" y="265"/>
                  </a:lnTo>
                  <a:lnTo>
                    <a:pt x="408" y="246"/>
                  </a:lnTo>
                  <a:lnTo>
                    <a:pt x="411" y="225"/>
                  </a:lnTo>
                  <a:lnTo>
                    <a:pt x="413" y="206"/>
                  </a:lnTo>
                  <a:lnTo>
                    <a:pt x="411" y="185"/>
                  </a:lnTo>
                  <a:lnTo>
                    <a:pt x="408" y="165"/>
                  </a:lnTo>
                  <a:lnTo>
                    <a:pt x="403" y="145"/>
                  </a:lnTo>
                  <a:lnTo>
                    <a:pt x="395" y="124"/>
                  </a:lnTo>
                  <a:lnTo>
                    <a:pt x="387" y="106"/>
                  </a:lnTo>
                  <a:lnTo>
                    <a:pt x="376" y="89"/>
                  </a:lnTo>
                  <a:lnTo>
                    <a:pt x="363" y="72"/>
                  </a:lnTo>
                  <a:lnTo>
                    <a:pt x="350" y="58"/>
                  </a:lnTo>
                  <a:lnTo>
                    <a:pt x="335" y="46"/>
                  </a:lnTo>
                  <a:lnTo>
                    <a:pt x="319" y="34"/>
                  </a:lnTo>
                  <a:lnTo>
                    <a:pt x="302" y="24"/>
                  </a:lnTo>
                  <a:lnTo>
                    <a:pt x="285" y="15"/>
                  </a:lnTo>
                  <a:lnTo>
                    <a:pt x="265" y="9"/>
                  </a:lnTo>
                  <a:lnTo>
                    <a:pt x="246" y="4"/>
                  </a:lnTo>
                  <a:lnTo>
                    <a:pt x="226" y="1"/>
                  </a:lnTo>
                  <a:lnTo>
                    <a:pt x="206" y="0"/>
                  </a:lnTo>
                  <a:lnTo>
                    <a:pt x="186" y="1"/>
                  </a:lnTo>
                  <a:lnTo>
                    <a:pt x="165" y="5"/>
                  </a:lnTo>
                  <a:lnTo>
                    <a:pt x="145" y="10"/>
                  </a:lnTo>
                  <a:lnTo>
                    <a:pt x="125" y="17"/>
                  </a:lnTo>
                  <a:lnTo>
                    <a:pt x="107" y="26"/>
                  </a:lnTo>
                  <a:lnTo>
                    <a:pt x="90" y="37"/>
                  </a:lnTo>
                  <a:lnTo>
                    <a:pt x="74" y="49"/>
                  </a:lnTo>
                  <a:lnTo>
                    <a:pt x="59" y="63"/>
                  </a:lnTo>
                  <a:lnTo>
                    <a:pt x="46" y="78"/>
                  </a:lnTo>
                  <a:lnTo>
                    <a:pt x="34" y="94"/>
                  </a:lnTo>
                  <a:lnTo>
                    <a:pt x="24" y="111"/>
                  </a:lnTo>
                  <a:lnTo>
                    <a:pt x="16" y="128"/>
                  </a:lnTo>
                  <a:lnTo>
                    <a:pt x="9" y="148"/>
                  </a:lnTo>
                  <a:lnTo>
                    <a:pt x="5" y="167"/>
                  </a:lnTo>
                  <a:lnTo>
                    <a:pt x="2" y="186"/>
                  </a:lnTo>
                  <a:lnTo>
                    <a:pt x="0" y="207"/>
                  </a:lnTo>
                  <a:lnTo>
                    <a:pt x="2" y="226"/>
                  </a:lnTo>
                  <a:lnTo>
                    <a:pt x="3" y="237"/>
                  </a:lnTo>
                  <a:lnTo>
                    <a:pt x="5" y="247"/>
                  </a:lnTo>
                  <a:lnTo>
                    <a:pt x="7" y="258"/>
                  </a:lnTo>
                  <a:lnTo>
                    <a:pt x="10" y="267"/>
                  </a:lnTo>
                  <a:lnTo>
                    <a:pt x="13" y="278"/>
                  </a:lnTo>
                  <a:lnTo>
                    <a:pt x="18" y="288"/>
                  </a:lnTo>
                  <a:lnTo>
                    <a:pt x="22" y="297"/>
                  </a:lnTo>
                  <a:lnTo>
                    <a:pt x="26" y="306"/>
                  </a:lnTo>
                  <a:lnTo>
                    <a:pt x="37" y="323"/>
                  </a:lnTo>
                  <a:lnTo>
                    <a:pt x="50" y="339"/>
                  </a:lnTo>
                  <a:lnTo>
                    <a:pt x="63" y="354"/>
                  </a:lnTo>
                  <a:lnTo>
                    <a:pt x="78" y="367"/>
                  </a:lnTo>
                  <a:lnTo>
                    <a:pt x="94" y="378"/>
                  </a:lnTo>
                  <a:lnTo>
                    <a:pt x="111" y="389"/>
                  </a:lnTo>
                  <a:lnTo>
                    <a:pt x="130" y="396"/>
                  </a:lnTo>
                  <a:lnTo>
                    <a:pt x="148" y="404"/>
                  </a:lnTo>
                  <a:lnTo>
                    <a:pt x="167" y="408"/>
                  </a:lnTo>
                  <a:lnTo>
                    <a:pt x="187"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6">
              <a:extLst>
                <a:ext uri="{FF2B5EF4-FFF2-40B4-BE49-F238E27FC236}">
                  <a16:creationId xmlns:a16="http://schemas.microsoft.com/office/drawing/2014/main" id="{288FDE92-40FA-4120-8691-0094C34A6E14}"/>
                </a:ext>
              </a:extLst>
            </xdr:cNvPr>
            <xdr:cNvSpPr>
              <a:spLocks noChangeAspect="1"/>
            </xdr:cNvSpPr>
          </xdr:nvSpPr>
          <xdr:spPr bwMode="auto">
            <a:xfrm>
              <a:off x="1432" y="2930"/>
              <a:ext cx="38" cy="38"/>
            </a:xfrm>
            <a:custGeom>
              <a:avLst/>
              <a:gdLst>
                <a:gd name="T0" fmla="*/ 278 w 412"/>
                <a:gd name="T1" fmla="*/ 400 h 412"/>
                <a:gd name="T2" fmla="*/ 297 w 412"/>
                <a:gd name="T3" fmla="*/ 391 h 412"/>
                <a:gd name="T4" fmla="*/ 323 w 412"/>
                <a:gd name="T5" fmla="*/ 375 h 412"/>
                <a:gd name="T6" fmla="*/ 354 w 412"/>
                <a:gd name="T7" fmla="*/ 349 h 412"/>
                <a:gd name="T8" fmla="*/ 379 w 412"/>
                <a:gd name="T9" fmla="*/ 319 h 412"/>
                <a:gd name="T10" fmla="*/ 397 w 412"/>
                <a:gd name="T11" fmla="*/ 283 h 412"/>
                <a:gd name="T12" fmla="*/ 408 w 412"/>
                <a:gd name="T13" fmla="*/ 246 h 412"/>
                <a:gd name="T14" fmla="*/ 412 w 412"/>
                <a:gd name="T15" fmla="*/ 206 h 412"/>
                <a:gd name="T16" fmla="*/ 408 w 412"/>
                <a:gd name="T17" fmla="*/ 165 h 412"/>
                <a:gd name="T18" fmla="*/ 395 w 412"/>
                <a:gd name="T19" fmla="*/ 124 h 412"/>
                <a:gd name="T20" fmla="*/ 376 w 412"/>
                <a:gd name="T21" fmla="*/ 89 h 412"/>
                <a:gd name="T22" fmla="*/ 350 w 412"/>
                <a:gd name="T23" fmla="*/ 58 h 412"/>
                <a:gd name="T24" fmla="*/ 319 w 412"/>
                <a:gd name="T25" fmla="*/ 34 h 412"/>
                <a:gd name="T26" fmla="*/ 283 w 412"/>
                <a:gd name="T27" fmla="*/ 15 h 412"/>
                <a:gd name="T28" fmla="*/ 245 w 412"/>
                <a:gd name="T29" fmla="*/ 4 h 412"/>
                <a:gd name="T30" fmla="*/ 206 w 412"/>
                <a:gd name="T31" fmla="*/ 0 h 412"/>
                <a:gd name="T32" fmla="*/ 165 w 412"/>
                <a:gd name="T33" fmla="*/ 5 h 412"/>
                <a:gd name="T34" fmla="*/ 125 w 412"/>
                <a:gd name="T35" fmla="*/ 17 h 412"/>
                <a:gd name="T36" fmla="*/ 88 w 412"/>
                <a:gd name="T37" fmla="*/ 37 h 412"/>
                <a:gd name="T38" fmla="*/ 58 w 412"/>
                <a:gd name="T39" fmla="*/ 63 h 412"/>
                <a:gd name="T40" fmla="*/ 33 w 412"/>
                <a:gd name="T41" fmla="*/ 94 h 412"/>
                <a:gd name="T42" fmla="*/ 15 w 412"/>
                <a:gd name="T43" fmla="*/ 128 h 412"/>
                <a:gd name="T44" fmla="*/ 3 w 412"/>
                <a:gd name="T45" fmla="*/ 167 h 412"/>
                <a:gd name="T46" fmla="*/ 0 w 412"/>
                <a:gd name="T47" fmla="*/ 207 h 412"/>
                <a:gd name="T48" fmla="*/ 2 w 412"/>
                <a:gd name="T49" fmla="*/ 237 h 412"/>
                <a:gd name="T50" fmla="*/ 7 w 412"/>
                <a:gd name="T51" fmla="*/ 258 h 412"/>
                <a:gd name="T52" fmla="*/ 13 w 412"/>
                <a:gd name="T53" fmla="*/ 278 h 412"/>
                <a:gd name="T54" fmla="*/ 22 w 412"/>
                <a:gd name="T55" fmla="*/ 297 h 412"/>
                <a:gd name="T56" fmla="*/ 37 w 412"/>
                <a:gd name="T57" fmla="*/ 323 h 412"/>
                <a:gd name="T58" fmla="*/ 63 w 412"/>
                <a:gd name="T59" fmla="*/ 354 h 412"/>
                <a:gd name="T60" fmla="*/ 94 w 412"/>
                <a:gd name="T61" fmla="*/ 378 h 412"/>
                <a:gd name="T62" fmla="*/ 128 w 412"/>
                <a:gd name="T63" fmla="*/ 396 h 412"/>
                <a:gd name="T64" fmla="*/ 167 w 412"/>
                <a:gd name="T65" fmla="*/ 408 h 412"/>
                <a:gd name="T66" fmla="*/ 207 w 412"/>
                <a:gd name="T67" fmla="*/ 412 h 412"/>
                <a:gd name="T68" fmla="*/ 248 w 412"/>
                <a:gd name="T69" fmla="*/ 408 h 4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12" h="412">
                  <a:moveTo>
                    <a:pt x="268" y="403"/>
                  </a:moveTo>
                  <a:lnTo>
                    <a:pt x="278" y="400"/>
                  </a:lnTo>
                  <a:lnTo>
                    <a:pt x="287" y="395"/>
                  </a:lnTo>
                  <a:lnTo>
                    <a:pt x="297" y="391"/>
                  </a:lnTo>
                  <a:lnTo>
                    <a:pt x="306" y="386"/>
                  </a:lnTo>
                  <a:lnTo>
                    <a:pt x="323" y="375"/>
                  </a:lnTo>
                  <a:lnTo>
                    <a:pt x="339" y="363"/>
                  </a:lnTo>
                  <a:lnTo>
                    <a:pt x="354" y="349"/>
                  </a:lnTo>
                  <a:lnTo>
                    <a:pt x="367" y="335"/>
                  </a:lnTo>
                  <a:lnTo>
                    <a:pt x="379" y="319"/>
                  </a:lnTo>
                  <a:lnTo>
                    <a:pt x="389" y="302"/>
                  </a:lnTo>
                  <a:lnTo>
                    <a:pt x="397" y="283"/>
                  </a:lnTo>
                  <a:lnTo>
                    <a:pt x="404" y="265"/>
                  </a:lnTo>
                  <a:lnTo>
                    <a:pt x="408" y="246"/>
                  </a:lnTo>
                  <a:lnTo>
                    <a:pt x="411" y="225"/>
                  </a:lnTo>
                  <a:lnTo>
                    <a:pt x="412" y="206"/>
                  </a:lnTo>
                  <a:lnTo>
                    <a:pt x="411" y="185"/>
                  </a:lnTo>
                  <a:lnTo>
                    <a:pt x="408" y="165"/>
                  </a:lnTo>
                  <a:lnTo>
                    <a:pt x="403" y="145"/>
                  </a:lnTo>
                  <a:lnTo>
                    <a:pt x="395" y="124"/>
                  </a:lnTo>
                  <a:lnTo>
                    <a:pt x="386" y="106"/>
                  </a:lnTo>
                  <a:lnTo>
                    <a:pt x="376" y="89"/>
                  </a:lnTo>
                  <a:lnTo>
                    <a:pt x="363" y="72"/>
                  </a:lnTo>
                  <a:lnTo>
                    <a:pt x="350" y="58"/>
                  </a:lnTo>
                  <a:lnTo>
                    <a:pt x="335" y="46"/>
                  </a:lnTo>
                  <a:lnTo>
                    <a:pt x="319" y="34"/>
                  </a:lnTo>
                  <a:lnTo>
                    <a:pt x="301" y="24"/>
                  </a:lnTo>
                  <a:lnTo>
                    <a:pt x="283" y="15"/>
                  </a:lnTo>
                  <a:lnTo>
                    <a:pt x="265" y="9"/>
                  </a:lnTo>
                  <a:lnTo>
                    <a:pt x="245" y="4"/>
                  </a:lnTo>
                  <a:lnTo>
                    <a:pt x="226" y="1"/>
                  </a:lnTo>
                  <a:lnTo>
                    <a:pt x="206" y="0"/>
                  </a:lnTo>
                  <a:lnTo>
                    <a:pt x="185" y="1"/>
                  </a:lnTo>
                  <a:lnTo>
                    <a:pt x="165" y="5"/>
                  </a:lnTo>
                  <a:lnTo>
                    <a:pt x="144" y="10"/>
                  </a:lnTo>
                  <a:lnTo>
                    <a:pt x="125" y="17"/>
                  </a:lnTo>
                  <a:lnTo>
                    <a:pt x="106" y="26"/>
                  </a:lnTo>
                  <a:lnTo>
                    <a:pt x="88" y="37"/>
                  </a:lnTo>
                  <a:lnTo>
                    <a:pt x="72" y="49"/>
                  </a:lnTo>
                  <a:lnTo>
                    <a:pt x="58" y="63"/>
                  </a:lnTo>
                  <a:lnTo>
                    <a:pt x="45" y="78"/>
                  </a:lnTo>
                  <a:lnTo>
                    <a:pt x="33" y="94"/>
                  </a:lnTo>
                  <a:lnTo>
                    <a:pt x="24" y="111"/>
                  </a:lnTo>
                  <a:lnTo>
                    <a:pt x="15" y="128"/>
                  </a:lnTo>
                  <a:lnTo>
                    <a:pt x="9" y="148"/>
                  </a:lnTo>
                  <a:lnTo>
                    <a:pt x="3" y="167"/>
                  </a:lnTo>
                  <a:lnTo>
                    <a:pt x="1" y="186"/>
                  </a:lnTo>
                  <a:lnTo>
                    <a:pt x="0" y="207"/>
                  </a:lnTo>
                  <a:lnTo>
                    <a:pt x="1" y="226"/>
                  </a:lnTo>
                  <a:lnTo>
                    <a:pt x="2" y="237"/>
                  </a:lnTo>
                  <a:lnTo>
                    <a:pt x="4" y="247"/>
                  </a:lnTo>
                  <a:lnTo>
                    <a:pt x="7" y="258"/>
                  </a:lnTo>
                  <a:lnTo>
                    <a:pt x="10" y="267"/>
                  </a:lnTo>
                  <a:lnTo>
                    <a:pt x="13" y="278"/>
                  </a:lnTo>
                  <a:lnTo>
                    <a:pt x="17" y="288"/>
                  </a:lnTo>
                  <a:lnTo>
                    <a:pt x="22" y="297"/>
                  </a:lnTo>
                  <a:lnTo>
                    <a:pt x="26" y="306"/>
                  </a:lnTo>
                  <a:lnTo>
                    <a:pt x="37" y="323"/>
                  </a:lnTo>
                  <a:lnTo>
                    <a:pt x="49" y="339"/>
                  </a:lnTo>
                  <a:lnTo>
                    <a:pt x="63" y="354"/>
                  </a:lnTo>
                  <a:lnTo>
                    <a:pt x="78" y="367"/>
                  </a:lnTo>
                  <a:lnTo>
                    <a:pt x="94" y="378"/>
                  </a:lnTo>
                  <a:lnTo>
                    <a:pt x="111" y="389"/>
                  </a:lnTo>
                  <a:lnTo>
                    <a:pt x="128" y="396"/>
                  </a:lnTo>
                  <a:lnTo>
                    <a:pt x="148" y="404"/>
                  </a:lnTo>
                  <a:lnTo>
                    <a:pt x="167" y="408"/>
                  </a:lnTo>
                  <a:lnTo>
                    <a:pt x="186" y="411"/>
                  </a:lnTo>
                  <a:lnTo>
                    <a:pt x="207" y="412"/>
                  </a:lnTo>
                  <a:lnTo>
                    <a:pt x="227" y="411"/>
                  </a:lnTo>
                  <a:lnTo>
                    <a:pt x="248" y="408"/>
                  </a:lnTo>
                  <a:lnTo>
                    <a:pt x="268" y="403"/>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7">
              <a:extLst>
                <a:ext uri="{FF2B5EF4-FFF2-40B4-BE49-F238E27FC236}">
                  <a16:creationId xmlns:a16="http://schemas.microsoft.com/office/drawing/2014/main" id="{200CCFD5-FA48-4767-9F88-CEA89CE11519}"/>
                </a:ext>
              </a:extLst>
            </xdr:cNvPr>
            <xdr:cNvSpPr>
              <a:spLocks noChangeAspect="1"/>
            </xdr:cNvSpPr>
          </xdr:nvSpPr>
          <xdr:spPr bwMode="auto">
            <a:xfrm>
              <a:off x="405" y="2604"/>
              <a:ext cx="251" cy="357"/>
            </a:xfrm>
            <a:custGeom>
              <a:avLst/>
              <a:gdLst>
                <a:gd name="T0" fmla="*/ 512 w 2761"/>
                <a:gd name="T1" fmla="*/ 562 h 3923"/>
                <a:gd name="T2" fmla="*/ 507 w 2761"/>
                <a:gd name="T3" fmla="*/ 488 h 3923"/>
                <a:gd name="T4" fmla="*/ 498 w 2761"/>
                <a:gd name="T5" fmla="*/ 423 h 3923"/>
                <a:gd name="T6" fmla="*/ 486 w 2761"/>
                <a:gd name="T7" fmla="*/ 366 h 3923"/>
                <a:gd name="T8" fmla="*/ 468 w 2761"/>
                <a:gd name="T9" fmla="*/ 317 h 3923"/>
                <a:gd name="T10" fmla="*/ 447 w 2761"/>
                <a:gd name="T11" fmla="*/ 274 h 3923"/>
                <a:gd name="T12" fmla="*/ 421 w 2761"/>
                <a:gd name="T13" fmla="*/ 238 h 3923"/>
                <a:gd name="T14" fmla="*/ 392 w 2761"/>
                <a:gd name="T15" fmla="*/ 208 h 3923"/>
                <a:gd name="T16" fmla="*/ 359 w 2761"/>
                <a:gd name="T17" fmla="*/ 184 h 3923"/>
                <a:gd name="T18" fmla="*/ 322 w 2761"/>
                <a:gd name="T19" fmla="*/ 164 h 3923"/>
                <a:gd name="T20" fmla="*/ 281 w 2761"/>
                <a:gd name="T21" fmla="*/ 149 h 3923"/>
                <a:gd name="T22" fmla="*/ 237 w 2761"/>
                <a:gd name="T23" fmla="*/ 137 h 3923"/>
                <a:gd name="T24" fmla="*/ 191 w 2761"/>
                <a:gd name="T25" fmla="*/ 129 h 3923"/>
                <a:gd name="T26" fmla="*/ 140 w 2761"/>
                <a:gd name="T27" fmla="*/ 123 h 3923"/>
                <a:gd name="T28" fmla="*/ 58 w 2761"/>
                <a:gd name="T29" fmla="*/ 120 h 3923"/>
                <a:gd name="T30" fmla="*/ 0 w 2761"/>
                <a:gd name="T31" fmla="*/ 3 h 3923"/>
                <a:gd name="T32" fmla="*/ 1039 w 2761"/>
                <a:gd name="T33" fmla="*/ 3322 h 3923"/>
                <a:gd name="T34" fmla="*/ 1041 w 2761"/>
                <a:gd name="T35" fmla="*/ 3433 h 3923"/>
                <a:gd name="T36" fmla="*/ 1044 w 2761"/>
                <a:gd name="T37" fmla="*/ 3481 h 3923"/>
                <a:gd name="T38" fmla="*/ 1050 w 2761"/>
                <a:gd name="T39" fmla="*/ 3521 h 3923"/>
                <a:gd name="T40" fmla="*/ 1059 w 2761"/>
                <a:gd name="T41" fmla="*/ 3556 h 3923"/>
                <a:gd name="T42" fmla="*/ 1070 w 2761"/>
                <a:gd name="T43" fmla="*/ 3586 h 3923"/>
                <a:gd name="T44" fmla="*/ 1085 w 2761"/>
                <a:gd name="T45" fmla="*/ 3612 h 3923"/>
                <a:gd name="T46" fmla="*/ 1104 w 2761"/>
                <a:gd name="T47" fmla="*/ 3632 h 3923"/>
                <a:gd name="T48" fmla="*/ 1127 w 2761"/>
                <a:gd name="T49" fmla="*/ 3650 h 3923"/>
                <a:gd name="T50" fmla="*/ 1154 w 2761"/>
                <a:gd name="T51" fmla="*/ 3664 h 3923"/>
                <a:gd name="T52" fmla="*/ 1187 w 2761"/>
                <a:gd name="T53" fmla="*/ 3674 h 3923"/>
                <a:gd name="T54" fmla="*/ 1225 w 2761"/>
                <a:gd name="T55" fmla="*/ 3682 h 3923"/>
                <a:gd name="T56" fmla="*/ 1269 w 2761"/>
                <a:gd name="T57" fmla="*/ 3687 h 3923"/>
                <a:gd name="T58" fmla="*/ 1318 w 2761"/>
                <a:gd name="T59" fmla="*/ 3691 h 3923"/>
                <a:gd name="T60" fmla="*/ 1439 w 2761"/>
                <a:gd name="T61" fmla="*/ 3693 h 3923"/>
                <a:gd name="T62" fmla="*/ 1881 w 2761"/>
                <a:gd name="T63" fmla="*/ 3692 h 3923"/>
                <a:gd name="T64" fmla="*/ 1967 w 2761"/>
                <a:gd name="T65" fmla="*/ 3688 h 3923"/>
                <a:gd name="T66" fmla="*/ 2047 w 2761"/>
                <a:gd name="T67" fmla="*/ 3682 h 3923"/>
                <a:gd name="T68" fmla="*/ 2118 w 2761"/>
                <a:gd name="T69" fmla="*/ 3670 h 3923"/>
                <a:gd name="T70" fmla="*/ 2182 w 2761"/>
                <a:gd name="T71" fmla="*/ 3655 h 3923"/>
                <a:gd name="T72" fmla="*/ 2240 w 2761"/>
                <a:gd name="T73" fmla="*/ 3635 h 3923"/>
                <a:gd name="T74" fmla="*/ 2293 w 2761"/>
                <a:gd name="T75" fmla="*/ 3610 h 3923"/>
                <a:gd name="T76" fmla="*/ 2342 w 2761"/>
                <a:gd name="T77" fmla="*/ 3580 h 3923"/>
                <a:gd name="T78" fmla="*/ 2384 w 2761"/>
                <a:gd name="T79" fmla="*/ 3544 h 3923"/>
                <a:gd name="T80" fmla="*/ 2423 w 2761"/>
                <a:gd name="T81" fmla="*/ 3503 h 3923"/>
                <a:gd name="T82" fmla="*/ 2459 w 2761"/>
                <a:gd name="T83" fmla="*/ 3456 h 3923"/>
                <a:gd name="T84" fmla="*/ 2491 w 2761"/>
                <a:gd name="T85" fmla="*/ 3402 h 3923"/>
                <a:gd name="T86" fmla="*/ 2521 w 2761"/>
                <a:gd name="T87" fmla="*/ 3342 h 3923"/>
                <a:gd name="T88" fmla="*/ 2549 w 2761"/>
                <a:gd name="T89" fmla="*/ 3275 h 3923"/>
                <a:gd name="T90" fmla="*/ 2576 w 2761"/>
                <a:gd name="T91" fmla="*/ 3200 h 3923"/>
                <a:gd name="T92" fmla="*/ 2603 w 2761"/>
                <a:gd name="T93" fmla="*/ 3118 h 3923"/>
                <a:gd name="T94" fmla="*/ 2761 w 2761"/>
                <a:gd name="T95" fmla="*/ 3074 h 3923"/>
                <a:gd name="T96" fmla="*/ 518 w 2761"/>
                <a:gd name="T97" fmla="*/ 3921 h 39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761" h="3923">
                  <a:moveTo>
                    <a:pt x="512" y="602"/>
                  </a:moveTo>
                  <a:lnTo>
                    <a:pt x="512" y="562"/>
                  </a:lnTo>
                  <a:lnTo>
                    <a:pt x="510" y="524"/>
                  </a:lnTo>
                  <a:lnTo>
                    <a:pt x="507" y="488"/>
                  </a:lnTo>
                  <a:lnTo>
                    <a:pt x="504" y="455"/>
                  </a:lnTo>
                  <a:lnTo>
                    <a:pt x="498" y="423"/>
                  </a:lnTo>
                  <a:lnTo>
                    <a:pt x="492" y="393"/>
                  </a:lnTo>
                  <a:lnTo>
                    <a:pt x="486" y="366"/>
                  </a:lnTo>
                  <a:lnTo>
                    <a:pt x="477" y="341"/>
                  </a:lnTo>
                  <a:lnTo>
                    <a:pt x="468" y="317"/>
                  </a:lnTo>
                  <a:lnTo>
                    <a:pt x="458" y="294"/>
                  </a:lnTo>
                  <a:lnTo>
                    <a:pt x="447" y="274"/>
                  </a:lnTo>
                  <a:lnTo>
                    <a:pt x="434" y="256"/>
                  </a:lnTo>
                  <a:lnTo>
                    <a:pt x="421" y="238"/>
                  </a:lnTo>
                  <a:lnTo>
                    <a:pt x="407" y="222"/>
                  </a:lnTo>
                  <a:lnTo>
                    <a:pt x="392" y="208"/>
                  </a:lnTo>
                  <a:lnTo>
                    <a:pt x="376" y="195"/>
                  </a:lnTo>
                  <a:lnTo>
                    <a:pt x="359" y="184"/>
                  </a:lnTo>
                  <a:lnTo>
                    <a:pt x="340" y="173"/>
                  </a:lnTo>
                  <a:lnTo>
                    <a:pt x="322" y="164"/>
                  </a:lnTo>
                  <a:lnTo>
                    <a:pt x="302" y="156"/>
                  </a:lnTo>
                  <a:lnTo>
                    <a:pt x="281" y="149"/>
                  </a:lnTo>
                  <a:lnTo>
                    <a:pt x="260" y="143"/>
                  </a:lnTo>
                  <a:lnTo>
                    <a:pt x="237" y="137"/>
                  </a:lnTo>
                  <a:lnTo>
                    <a:pt x="214" y="133"/>
                  </a:lnTo>
                  <a:lnTo>
                    <a:pt x="191" y="129"/>
                  </a:lnTo>
                  <a:lnTo>
                    <a:pt x="166" y="127"/>
                  </a:lnTo>
                  <a:lnTo>
                    <a:pt x="140" y="123"/>
                  </a:lnTo>
                  <a:lnTo>
                    <a:pt x="113" y="122"/>
                  </a:lnTo>
                  <a:lnTo>
                    <a:pt x="58" y="120"/>
                  </a:lnTo>
                  <a:lnTo>
                    <a:pt x="0" y="119"/>
                  </a:lnTo>
                  <a:lnTo>
                    <a:pt x="0" y="3"/>
                  </a:lnTo>
                  <a:lnTo>
                    <a:pt x="1038" y="0"/>
                  </a:lnTo>
                  <a:lnTo>
                    <a:pt x="1039" y="3322"/>
                  </a:lnTo>
                  <a:lnTo>
                    <a:pt x="1039" y="3381"/>
                  </a:lnTo>
                  <a:lnTo>
                    <a:pt x="1041" y="3433"/>
                  </a:lnTo>
                  <a:lnTo>
                    <a:pt x="1042" y="3458"/>
                  </a:lnTo>
                  <a:lnTo>
                    <a:pt x="1044" y="3481"/>
                  </a:lnTo>
                  <a:lnTo>
                    <a:pt x="1047" y="3501"/>
                  </a:lnTo>
                  <a:lnTo>
                    <a:pt x="1050" y="3521"/>
                  </a:lnTo>
                  <a:lnTo>
                    <a:pt x="1054" y="3539"/>
                  </a:lnTo>
                  <a:lnTo>
                    <a:pt x="1059" y="3556"/>
                  </a:lnTo>
                  <a:lnTo>
                    <a:pt x="1064" y="3572"/>
                  </a:lnTo>
                  <a:lnTo>
                    <a:pt x="1070" y="3586"/>
                  </a:lnTo>
                  <a:lnTo>
                    <a:pt x="1077" y="3600"/>
                  </a:lnTo>
                  <a:lnTo>
                    <a:pt x="1085" y="3612"/>
                  </a:lnTo>
                  <a:lnTo>
                    <a:pt x="1093" y="3623"/>
                  </a:lnTo>
                  <a:lnTo>
                    <a:pt x="1104" y="3632"/>
                  </a:lnTo>
                  <a:lnTo>
                    <a:pt x="1115" y="3642"/>
                  </a:lnTo>
                  <a:lnTo>
                    <a:pt x="1127" y="3650"/>
                  </a:lnTo>
                  <a:lnTo>
                    <a:pt x="1140" y="3657"/>
                  </a:lnTo>
                  <a:lnTo>
                    <a:pt x="1154" y="3664"/>
                  </a:lnTo>
                  <a:lnTo>
                    <a:pt x="1170" y="3669"/>
                  </a:lnTo>
                  <a:lnTo>
                    <a:pt x="1187" y="3674"/>
                  </a:lnTo>
                  <a:lnTo>
                    <a:pt x="1205" y="3679"/>
                  </a:lnTo>
                  <a:lnTo>
                    <a:pt x="1225" y="3682"/>
                  </a:lnTo>
                  <a:lnTo>
                    <a:pt x="1246" y="3684"/>
                  </a:lnTo>
                  <a:lnTo>
                    <a:pt x="1269" y="3687"/>
                  </a:lnTo>
                  <a:lnTo>
                    <a:pt x="1293" y="3688"/>
                  </a:lnTo>
                  <a:lnTo>
                    <a:pt x="1318" y="3691"/>
                  </a:lnTo>
                  <a:lnTo>
                    <a:pt x="1375" y="3692"/>
                  </a:lnTo>
                  <a:lnTo>
                    <a:pt x="1439" y="3693"/>
                  </a:lnTo>
                  <a:lnTo>
                    <a:pt x="1835" y="3693"/>
                  </a:lnTo>
                  <a:lnTo>
                    <a:pt x="1881" y="3692"/>
                  </a:lnTo>
                  <a:lnTo>
                    <a:pt x="1925" y="3691"/>
                  </a:lnTo>
                  <a:lnTo>
                    <a:pt x="1967" y="3688"/>
                  </a:lnTo>
                  <a:lnTo>
                    <a:pt x="2008" y="3685"/>
                  </a:lnTo>
                  <a:lnTo>
                    <a:pt x="2047" y="3682"/>
                  </a:lnTo>
                  <a:lnTo>
                    <a:pt x="2083" y="3677"/>
                  </a:lnTo>
                  <a:lnTo>
                    <a:pt x="2118" y="3670"/>
                  </a:lnTo>
                  <a:lnTo>
                    <a:pt x="2151" y="3664"/>
                  </a:lnTo>
                  <a:lnTo>
                    <a:pt x="2182" y="3655"/>
                  </a:lnTo>
                  <a:lnTo>
                    <a:pt x="2212" y="3645"/>
                  </a:lnTo>
                  <a:lnTo>
                    <a:pt x="2240" y="3635"/>
                  </a:lnTo>
                  <a:lnTo>
                    <a:pt x="2267" y="3623"/>
                  </a:lnTo>
                  <a:lnTo>
                    <a:pt x="2293" y="3610"/>
                  </a:lnTo>
                  <a:lnTo>
                    <a:pt x="2318" y="3596"/>
                  </a:lnTo>
                  <a:lnTo>
                    <a:pt x="2342" y="3580"/>
                  </a:lnTo>
                  <a:lnTo>
                    <a:pt x="2363" y="3563"/>
                  </a:lnTo>
                  <a:lnTo>
                    <a:pt x="2384" y="3544"/>
                  </a:lnTo>
                  <a:lnTo>
                    <a:pt x="2404" y="3525"/>
                  </a:lnTo>
                  <a:lnTo>
                    <a:pt x="2423" y="3503"/>
                  </a:lnTo>
                  <a:lnTo>
                    <a:pt x="2442" y="3481"/>
                  </a:lnTo>
                  <a:lnTo>
                    <a:pt x="2459" y="3456"/>
                  </a:lnTo>
                  <a:lnTo>
                    <a:pt x="2475" y="3430"/>
                  </a:lnTo>
                  <a:lnTo>
                    <a:pt x="2491" y="3402"/>
                  </a:lnTo>
                  <a:lnTo>
                    <a:pt x="2506" y="3373"/>
                  </a:lnTo>
                  <a:lnTo>
                    <a:pt x="2521" y="3342"/>
                  </a:lnTo>
                  <a:lnTo>
                    <a:pt x="2535" y="3310"/>
                  </a:lnTo>
                  <a:lnTo>
                    <a:pt x="2549" y="3275"/>
                  </a:lnTo>
                  <a:lnTo>
                    <a:pt x="2563" y="3239"/>
                  </a:lnTo>
                  <a:lnTo>
                    <a:pt x="2576" y="3200"/>
                  </a:lnTo>
                  <a:lnTo>
                    <a:pt x="2590" y="3160"/>
                  </a:lnTo>
                  <a:lnTo>
                    <a:pt x="2603" y="3118"/>
                  </a:lnTo>
                  <a:lnTo>
                    <a:pt x="2616" y="3074"/>
                  </a:lnTo>
                  <a:lnTo>
                    <a:pt x="2761" y="3074"/>
                  </a:lnTo>
                  <a:lnTo>
                    <a:pt x="2507" y="3923"/>
                  </a:lnTo>
                  <a:lnTo>
                    <a:pt x="518" y="3921"/>
                  </a:lnTo>
                  <a:lnTo>
                    <a:pt x="512" y="60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8">
              <a:extLst>
                <a:ext uri="{FF2B5EF4-FFF2-40B4-BE49-F238E27FC236}">
                  <a16:creationId xmlns:a16="http://schemas.microsoft.com/office/drawing/2014/main" id="{E82663EC-ABAA-4089-89D3-DC77EFF1C4D0}"/>
                </a:ext>
              </a:extLst>
            </xdr:cNvPr>
            <xdr:cNvSpPr>
              <a:spLocks noChangeAspect="1"/>
            </xdr:cNvSpPr>
          </xdr:nvSpPr>
          <xdr:spPr bwMode="auto">
            <a:xfrm>
              <a:off x="1065" y="2604"/>
              <a:ext cx="329" cy="357"/>
            </a:xfrm>
            <a:custGeom>
              <a:avLst/>
              <a:gdLst>
                <a:gd name="T0" fmla="*/ 506 w 3626"/>
                <a:gd name="T1" fmla="*/ 488 h 3924"/>
                <a:gd name="T2" fmla="*/ 485 w 3626"/>
                <a:gd name="T3" fmla="*/ 366 h 3924"/>
                <a:gd name="T4" fmla="*/ 447 w 3626"/>
                <a:gd name="T5" fmla="*/ 274 h 3924"/>
                <a:gd name="T6" fmla="*/ 392 w 3626"/>
                <a:gd name="T7" fmla="*/ 208 h 3924"/>
                <a:gd name="T8" fmla="*/ 324 w 3626"/>
                <a:gd name="T9" fmla="*/ 164 h 3924"/>
                <a:gd name="T10" fmla="*/ 240 w 3626"/>
                <a:gd name="T11" fmla="*/ 137 h 3924"/>
                <a:gd name="T12" fmla="*/ 141 w 3626"/>
                <a:gd name="T13" fmla="*/ 123 h 3924"/>
                <a:gd name="T14" fmla="*/ 0 w 3626"/>
                <a:gd name="T15" fmla="*/ 3 h 3924"/>
                <a:gd name="T16" fmla="*/ 2241 w 3626"/>
                <a:gd name="T17" fmla="*/ 445 h 3924"/>
                <a:gd name="T18" fmla="*/ 2322 w 3626"/>
                <a:gd name="T19" fmla="*/ 350 h 3924"/>
                <a:gd name="T20" fmla="*/ 2350 w 3626"/>
                <a:gd name="T21" fmla="*/ 300 h 3924"/>
                <a:gd name="T22" fmla="*/ 2356 w 3626"/>
                <a:gd name="T23" fmla="*/ 254 h 3924"/>
                <a:gd name="T24" fmla="*/ 2347 w 3626"/>
                <a:gd name="T25" fmla="*/ 213 h 3924"/>
                <a:gd name="T26" fmla="*/ 2328 w 3626"/>
                <a:gd name="T27" fmla="*/ 181 h 3924"/>
                <a:gd name="T28" fmla="*/ 2299 w 3626"/>
                <a:gd name="T29" fmla="*/ 157 h 3924"/>
                <a:gd name="T30" fmla="*/ 2246 w 3626"/>
                <a:gd name="T31" fmla="*/ 137 h 3924"/>
                <a:gd name="T32" fmla="*/ 2129 w 3626"/>
                <a:gd name="T33" fmla="*/ 122 h 3924"/>
                <a:gd name="T34" fmla="*/ 2015 w 3626"/>
                <a:gd name="T35" fmla="*/ 3 h 3924"/>
                <a:gd name="T36" fmla="*/ 3265 w 3626"/>
                <a:gd name="T37" fmla="*/ 123 h 3924"/>
                <a:gd name="T38" fmla="*/ 3159 w 3626"/>
                <a:gd name="T39" fmla="*/ 136 h 3924"/>
                <a:gd name="T40" fmla="*/ 3056 w 3626"/>
                <a:gd name="T41" fmla="*/ 161 h 3924"/>
                <a:gd name="T42" fmla="*/ 2956 w 3626"/>
                <a:gd name="T43" fmla="*/ 199 h 3924"/>
                <a:gd name="T44" fmla="*/ 2857 w 3626"/>
                <a:gd name="T45" fmla="*/ 251 h 3924"/>
                <a:gd name="T46" fmla="*/ 2756 w 3626"/>
                <a:gd name="T47" fmla="*/ 320 h 3924"/>
                <a:gd name="T48" fmla="*/ 2653 w 3626"/>
                <a:gd name="T49" fmla="*/ 409 h 3924"/>
                <a:gd name="T50" fmla="*/ 2543 w 3626"/>
                <a:gd name="T51" fmla="*/ 520 h 3924"/>
                <a:gd name="T52" fmla="*/ 2770 w 3626"/>
                <a:gd name="T53" fmla="*/ 3324 h 3924"/>
                <a:gd name="T54" fmla="*/ 2926 w 3626"/>
                <a:gd name="T55" fmla="*/ 3494 h 3924"/>
                <a:gd name="T56" fmla="*/ 3038 w 3626"/>
                <a:gd name="T57" fmla="*/ 3597 h 3924"/>
                <a:gd name="T58" fmla="*/ 3156 w 3626"/>
                <a:gd name="T59" fmla="*/ 3688 h 3924"/>
                <a:gd name="T60" fmla="*/ 3281 w 3626"/>
                <a:gd name="T61" fmla="*/ 3763 h 3924"/>
                <a:gd name="T62" fmla="*/ 3413 w 3626"/>
                <a:gd name="T63" fmla="*/ 3815 h 3924"/>
                <a:gd name="T64" fmla="*/ 3552 w 3626"/>
                <a:gd name="T65" fmla="*/ 3844 h 3924"/>
                <a:gd name="T66" fmla="*/ 3183 w 3626"/>
                <a:gd name="T67" fmla="*/ 3924 h 3924"/>
                <a:gd name="T68" fmla="*/ 3024 w 3626"/>
                <a:gd name="T69" fmla="*/ 3907 h 3924"/>
                <a:gd name="T70" fmla="*/ 2866 w 3626"/>
                <a:gd name="T71" fmla="*/ 3871 h 3924"/>
                <a:gd name="T72" fmla="*/ 2751 w 3626"/>
                <a:gd name="T73" fmla="*/ 3833 h 3924"/>
                <a:gd name="T74" fmla="*/ 2637 w 3626"/>
                <a:gd name="T75" fmla="*/ 3779 h 3924"/>
                <a:gd name="T76" fmla="*/ 2532 w 3626"/>
                <a:gd name="T77" fmla="*/ 3706 h 3924"/>
                <a:gd name="T78" fmla="*/ 2436 w 3626"/>
                <a:gd name="T79" fmla="*/ 3613 h 3924"/>
                <a:gd name="T80" fmla="*/ 2266 w 3626"/>
                <a:gd name="T81" fmla="*/ 3447 h 3924"/>
                <a:gd name="T82" fmla="*/ 2168 w 3626"/>
                <a:gd name="T83" fmla="*/ 3337 h 3924"/>
                <a:gd name="T84" fmla="*/ 1038 w 3626"/>
                <a:gd name="T85" fmla="*/ 3365 h 3924"/>
                <a:gd name="T86" fmla="*/ 1051 w 3626"/>
                <a:gd name="T87" fmla="*/ 3504 h 3924"/>
                <a:gd name="T88" fmla="*/ 1082 w 3626"/>
                <a:gd name="T89" fmla="*/ 3611 h 3924"/>
                <a:gd name="T90" fmla="*/ 1128 w 3626"/>
                <a:gd name="T91" fmla="*/ 3690 h 3924"/>
                <a:gd name="T92" fmla="*/ 1191 w 3626"/>
                <a:gd name="T93" fmla="*/ 3743 h 3924"/>
                <a:gd name="T94" fmla="*/ 1268 w 3626"/>
                <a:gd name="T95" fmla="*/ 3779 h 3924"/>
                <a:gd name="T96" fmla="*/ 1360 w 3626"/>
                <a:gd name="T97" fmla="*/ 3798 h 3924"/>
                <a:gd name="T98" fmla="*/ 1491 w 3626"/>
                <a:gd name="T99" fmla="*/ 3808 h 3924"/>
                <a:gd name="T100" fmla="*/ 512 w 3626"/>
                <a:gd name="T101" fmla="*/ 602 h 39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3626" h="3924">
                  <a:moveTo>
                    <a:pt x="512" y="602"/>
                  </a:moveTo>
                  <a:lnTo>
                    <a:pt x="511" y="562"/>
                  </a:lnTo>
                  <a:lnTo>
                    <a:pt x="510" y="525"/>
                  </a:lnTo>
                  <a:lnTo>
                    <a:pt x="506" y="488"/>
                  </a:lnTo>
                  <a:lnTo>
                    <a:pt x="503" y="455"/>
                  </a:lnTo>
                  <a:lnTo>
                    <a:pt x="498" y="423"/>
                  </a:lnTo>
                  <a:lnTo>
                    <a:pt x="492" y="393"/>
                  </a:lnTo>
                  <a:lnTo>
                    <a:pt x="485" y="366"/>
                  </a:lnTo>
                  <a:lnTo>
                    <a:pt x="477" y="341"/>
                  </a:lnTo>
                  <a:lnTo>
                    <a:pt x="468" y="317"/>
                  </a:lnTo>
                  <a:lnTo>
                    <a:pt x="458" y="294"/>
                  </a:lnTo>
                  <a:lnTo>
                    <a:pt x="447" y="274"/>
                  </a:lnTo>
                  <a:lnTo>
                    <a:pt x="434" y="256"/>
                  </a:lnTo>
                  <a:lnTo>
                    <a:pt x="421" y="238"/>
                  </a:lnTo>
                  <a:lnTo>
                    <a:pt x="407" y="222"/>
                  </a:lnTo>
                  <a:lnTo>
                    <a:pt x="392" y="208"/>
                  </a:lnTo>
                  <a:lnTo>
                    <a:pt x="377" y="195"/>
                  </a:lnTo>
                  <a:lnTo>
                    <a:pt x="360" y="184"/>
                  </a:lnTo>
                  <a:lnTo>
                    <a:pt x="342" y="173"/>
                  </a:lnTo>
                  <a:lnTo>
                    <a:pt x="324" y="164"/>
                  </a:lnTo>
                  <a:lnTo>
                    <a:pt x="303" y="156"/>
                  </a:lnTo>
                  <a:lnTo>
                    <a:pt x="283" y="149"/>
                  </a:lnTo>
                  <a:lnTo>
                    <a:pt x="261" y="143"/>
                  </a:lnTo>
                  <a:lnTo>
                    <a:pt x="240" y="137"/>
                  </a:lnTo>
                  <a:lnTo>
                    <a:pt x="216" y="133"/>
                  </a:lnTo>
                  <a:lnTo>
                    <a:pt x="191" y="129"/>
                  </a:lnTo>
                  <a:lnTo>
                    <a:pt x="166" y="127"/>
                  </a:lnTo>
                  <a:lnTo>
                    <a:pt x="141" y="123"/>
                  </a:lnTo>
                  <a:lnTo>
                    <a:pt x="114" y="122"/>
                  </a:lnTo>
                  <a:lnTo>
                    <a:pt x="58" y="120"/>
                  </a:lnTo>
                  <a:lnTo>
                    <a:pt x="0" y="119"/>
                  </a:lnTo>
                  <a:lnTo>
                    <a:pt x="0" y="3"/>
                  </a:lnTo>
                  <a:lnTo>
                    <a:pt x="1033" y="0"/>
                  </a:lnTo>
                  <a:lnTo>
                    <a:pt x="1037" y="1715"/>
                  </a:lnTo>
                  <a:lnTo>
                    <a:pt x="2214" y="473"/>
                  </a:lnTo>
                  <a:lnTo>
                    <a:pt x="2241" y="445"/>
                  </a:lnTo>
                  <a:lnTo>
                    <a:pt x="2267" y="417"/>
                  </a:lnTo>
                  <a:lnTo>
                    <a:pt x="2290" y="389"/>
                  </a:lnTo>
                  <a:lnTo>
                    <a:pt x="2312" y="363"/>
                  </a:lnTo>
                  <a:lnTo>
                    <a:pt x="2322" y="350"/>
                  </a:lnTo>
                  <a:lnTo>
                    <a:pt x="2330" y="337"/>
                  </a:lnTo>
                  <a:lnTo>
                    <a:pt x="2338" y="325"/>
                  </a:lnTo>
                  <a:lnTo>
                    <a:pt x="2344" y="313"/>
                  </a:lnTo>
                  <a:lnTo>
                    <a:pt x="2350" y="300"/>
                  </a:lnTo>
                  <a:lnTo>
                    <a:pt x="2353" y="289"/>
                  </a:lnTo>
                  <a:lnTo>
                    <a:pt x="2355" y="277"/>
                  </a:lnTo>
                  <a:lnTo>
                    <a:pt x="2356" y="265"/>
                  </a:lnTo>
                  <a:lnTo>
                    <a:pt x="2356" y="254"/>
                  </a:lnTo>
                  <a:lnTo>
                    <a:pt x="2355" y="243"/>
                  </a:lnTo>
                  <a:lnTo>
                    <a:pt x="2353" y="232"/>
                  </a:lnTo>
                  <a:lnTo>
                    <a:pt x="2351" y="222"/>
                  </a:lnTo>
                  <a:lnTo>
                    <a:pt x="2347" y="213"/>
                  </a:lnTo>
                  <a:lnTo>
                    <a:pt x="2344" y="204"/>
                  </a:lnTo>
                  <a:lnTo>
                    <a:pt x="2340" y="195"/>
                  </a:lnTo>
                  <a:lnTo>
                    <a:pt x="2334" y="188"/>
                  </a:lnTo>
                  <a:lnTo>
                    <a:pt x="2328" y="181"/>
                  </a:lnTo>
                  <a:lnTo>
                    <a:pt x="2322" y="174"/>
                  </a:lnTo>
                  <a:lnTo>
                    <a:pt x="2315" y="169"/>
                  </a:lnTo>
                  <a:lnTo>
                    <a:pt x="2306" y="162"/>
                  </a:lnTo>
                  <a:lnTo>
                    <a:pt x="2299" y="157"/>
                  </a:lnTo>
                  <a:lnTo>
                    <a:pt x="2289" y="152"/>
                  </a:lnTo>
                  <a:lnTo>
                    <a:pt x="2280" y="148"/>
                  </a:lnTo>
                  <a:lnTo>
                    <a:pt x="2269" y="144"/>
                  </a:lnTo>
                  <a:lnTo>
                    <a:pt x="2246" y="137"/>
                  </a:lnTo>
                  <a:lnTo>
                    <a:pt x="2220" y="132"/>
                  </a:lnTo>
                  <a:lnTo>
                    <a:pt x="2192" y="128"/>
                  </a:lnTo>
                  <a:lnTo>
                    <a:pt x="2162" y="124"/>
                  </a:lnTo>
                  <a:lnTo>
                    <a:pt x="2129" y="122"/>
                  </a:lnTo>
                  <a:lnTo>
                    <a:pt x="2093" y="120"/>
                  </a:lnTo>
                  <a:lnTo>
                    <a:pt x="2055" y="120"/>
                  </a:lnTo>
                  <a:lnTo>
                    <a:pt x="2015" y="119"/>
                  </a:lnTo>
                  <a:lnTo>
                    <a:pt x="2015" y="3"/>
                  </a:lnTo>
                  <a:lnTo>
                    <a:pt x="3378" y="3"/>
                  </a:lnTo>
                  <a:lnTo>
                    <a:pt x="3378" y="119"/>
                  </a:lnTo>
                  <a:lnTo>
                    <a:pt x="3321" y="120"/>
                  </a:lnTo>
                  <a:lnTo>
                    <a:pt x="3265" y="123"/>
                  </a:lnTo>
                  <a:lnTo>
                    <a:pt x="3238" y="125"/>
                  </a:lnTo>
                  <a:lnTo>
                    <a:pt x="3211" y="129"/>
                  </a:lnTo>
                  <a:lnTo>
                    <a:pt x="3184" y="132"/>
                  </a:lnTo>
                  <a:lnTo>
                    <a:pt x="3159" y="136"/>
                  </a:lnTo>
                  <a:lnTo>
                    <a:pt x="3133" y="142"/>
                  </a:lnTo>
                  <a:lnTo>
                    <a:pt x="3107" y="147"/>
                  </a:lnTo>
                  <a:lnTo>
                    <a:pt x="3081" y="153"/>
                  </a:lnTo>
                  <a:lnTo>
                    <a:pt x="3056" y="161"/>
                  </a:lnTo>
                  <a:lnTo>
                    <a:pt x="3032" y="169"/>
                  </a:lnTo>
                  <a:lnTo>
                    <a:pt x="3006" y="178"/>
                  </a:lnTo>
                  <a:lnTo>
                    <a:pt x="2981" y="188"/>
                  </a:lnTo>
                  <a:lnTo>
                    <a:pt x="2956" y="199"/>
                  </a:lnTo>
                  <a:lnTo>
                    <a:pt x="2932" y="209"/>
                  </a:lnTo>
                  <a:lnTo>
                    <a:pt x="2907" y="222"/>
                  </a:lnTo>
                  <a:lnTo>
                    <a:pt x="2882" y="236"/>
                  </a:lnTo>
                  <a:lnTo>
                    <a:pt x="2857" y="251"/>
                  </a:lnTo>
                  <a:lnTo>
                    <a:pt x="2833" y="266"/>
                  </a:lnTo>
                  <a:lnTo>
                    <a:pt x="2807" y="284"/>
                  </a:lnTo>
                  <a:lnTo>
                    <a:pt x="2782" y="302"/>
                  </a:lnTo>
                  <a:lnTo>
                    <a:pt x="2756" y="320"/>
                  </a:lnTo>
                  <a:lnTo>
                    <a:pt x="2731" y="341"/>
                  </a:lnTo>
                  <a:lnTo>
                    <a:pt x="2706" y="363"/>
                  </a:lnTo>
                  <a:lnTo>
                    <a:pt x="2679" y="386"/>
                  </a:lnTo>
                  <a:lnTo>
                    <a:pt x="2653" y="409"/>
                  </a:lnTo>
                  <a:lnTo>
                    <a:pt x="2626" y="435"/>
                  </a:lnTo>
                  <a:lnTo>
                    <a:pt x="2599" y="462"/>
                  </a:lnTo>
                  <a:lnTo>
                    <a:pt x="2571" y="490"/>
                  </a:lnTo>
                  <a:lnTo>
                    <a:pt x="2543" y="520"/>
                  </a:lnTo>
                  <a:lnTo>
                    <a:pt x="1449" y="1717"/>
                  </a:lnTo>
                  <a:lnTo>
                    <a:pt x="2673" y="3206"/>
                  </a:lnTo>
                  <a:lnTo>
                    <a:pt x="2721" y="3266"/>
                  </a:lnTo>
                  <a:lnTo>
                    <a:pt x="2770" y="3324"/>
                  </a:lnTo>
                  <a:lnTo>
                    <a:pt x="2821" y="3382"/>
                  </a:lnTo>
                  <a:lnTo>
                    <a:pt x="2872" y="3439"/>
                  </a:lnTo>
                  <a:lnTo>
                    <a:pt x="2899" y="3467"/>
                  </a:lnTo>
                  <a:lnTo>
                    <a:pt x="2926" y="3494"/>
                  </a:lnTo>
                  <a:lnTo>
                    <a:pt x="2954" y="3521"/>
                  </a:lnTo>
                  <a:lnTo>
                    <a:pt x="2981" y="3548"/>
                  </a:lnTo>
                  <a:lnTo>
                    <a:pt x="3009" y="3572"/>
                  </a:lnTo>
                  <a:lnTo>
                    <a:pt x="3038" y="3597"/>
                  </a:lnTo>
                  <a:lnTo>
                    <a:pt x="3067" y="3622"/>
                  </a:lnTo>
                  <a:lnTo>
                    <a:pt x="3096" y="3644"/>
                  </a:lnTo>
                  <a:lnTo>
                    <a:pt x="3126" y="3667"/>
                  </a:lnTo>
                  <a:lnTo>
                    <a:pt x="3156" y="3688"/>
                  </a:lnTo>
                  <a:lnTo>
                    <a:pt x="3187" y="3709"/>
                  </a:lnTo>
                  <a:lnTo>
                    <a:pt x="3218" y="3727"/>
                  </a:lnTo>
                  <a:lnTo>
                    <a:pt x="3249" y="3745"/>
                  </a:lnTo>
                  <a:lnTo>
                    <a:pt x="3281" y="3763"/>
                  </a:lnTo>
                  <a:lnTo>
                    <a:pt x="3314" y="3778"/>
                  </a:lnTo>
                  <a:lnTo>
                    <a:pt x="3346" y="3792"/>
                  </a:lnTo>
                  <a:lnTo>
                    <a:pt x="3379" y="3805"/>
                  </a:lnTo>
                  <a:lnTo>
                    <a:pt x="3413" y="3815"/>
                  </a:lnTo>
                  <a:lnTo>
                    <a:pt x="3447" y="3825"/>
                  </a:lnTo>
                  <a:lnTo>
                    <a:pt x="3482" y="3834"/>
                  </a:lnTo>
                  <a:lnTo>
                    <a:pt x="3517" y="3840"/>
                  </a:lnTo>
                  <a:lnTo>
                    <a:pt x="3552" y="3844"/>
                  </a:lnTo>
                  <a:lnTo>
                    <a:pt x="3589" y="3847"/>
                  </a:lnTo>
                  <a:lnTo>
                    <a:pt x="3626" y="3848"/>
                  </a:lnTo>
                  <a:lnTo>
                    <a:pt x="3626" y="3924"/>
                  </a:lnTo>
                  <a:lnTo>
                    <a:pt x="3183" y="3924"/>
                  </a:lnTo>
                  <a:lnTo>
                    <a:pt x="3163" y="3923"/>
                  </a:lnTo>
                  <a:lnTo>
                    <a:pt x="3107" y="3918"/>
                  </a:lnTo>
                  <a:lnTo>
                    <a:pt x="3068" y="3913"/>
                  </a:lnTo>
                  <a:lnTo>
                    <a:pt x="3024" y="3907"/>
                  </a:lnTo>
                  <a:lnTo>
                    <a:pt x="2975" y="3897"/>
                  </a:lnTo>
                  <a:lnTo>
                    <a:pt x="2922" y="3886"/>
                  </a:lnTo>
                  <a:lnTo>
                    <a:pt x="2894" y="3879"/>
                  </a:lnTo>
                  <a:lnTo>
                    <a:pt x="2866" y="3871"/>
                  </a:lnTo>
                  <a:lnTo>
                    <a:pt x="2838" y="3863"/>
                  </a:lnTo>
                  <a:lnTo>
                    <a:pt x="2809" y="3854"/>
                  </a:lnTo>
                  <a:lnTo>
                    <a:pt x="2780" y="3843"/>
                  </a:lnTo>
                  <a:lnTo>
                    <a:pt x="2751" y="3833"/>
                  </a:lnTo>
                  <a:lnTo>
                    <a:pt x="2722" y="3821"/>
                  </a:lnTo>
                  <a:lnTo>
                    <a:pt x="2693" y="3808"/>
                  </a:lnTo>
                  <a:lnTo>
                    <a:pt x="2665" y="3794"/>
                  </a:lnTo>
                  <a:lnTo>
                    <a:pt x="2637" y="3779"/>
                  </a:lnTo>
                  <a:lnTo>
                    <a:pt x="2610" y="3762"/>
                  </a:lnTo>
                  <a:lnTo>
                    <a:pt x="2583" y="3744"/>
                  </a:lnTo>
                  <a:lnTo>
                    <a:pt x="2557" y="3726"/>
                  </a:lnTo>
                  <a:lnTo>
                    <a:pt x="2532" y="3706"/>
                  </a:lnTo>
                  <a:lnTo>
                    <a:pt x="2509" y="3684"/>
                  </a:lnTo>
                  <a:lnTo>
                    <a:pt x="2486" y="3662"/>
                  </a:lnTo>
                  <a:lnTo>
                    <a:pt x="2465" y="3641"/>
                  </a:lnTo>
                  <a:lnTo>
                    <a:pt x="2436" y="3613"/>
                  </a:lnTo>
                  <a:lnTo>
                    <a:pt x="2400" y="3580"/>
                  </a:lnTo>
                  <a:lnTo>
                    <a:pt x="2358" y="3541"/>
                  </a:lnTo>
                  <a:lnTo>
                    <a:pt x="2313" y="3497"/>
                  </a:lnTo>
                  <a:lnTo>
                    <a:pt x="2266" y="3447"/>
                  </a:lnTo>
                  <a:lnTo>
                    <a:pt x="2241" y="3422"/>
                  </a:lnTo>
                  <a:lnTo>
                    <a:pt x="2216" y="3395"/>
                  </a:lnTo>
                  <a:lnTo>
                    <a:pt x="2191" y="3366"/>
                  </a:lnTo>
                  <a:lnTo>
                    <a:pt x="2168" y="3337"/>
                  </a:lnTo>
                  <a:lnTo>
                    <a:pt x="1049" y="1952"/>
                  </a:lnTo>
                  <a:lnTo>
                    <a:pt x="1037" y="1952"/>
                  </a:lnTo>
                  <a:lnTo>
                    <a:pt x="1037" y="3325"/>
                  </a:lnTo>
                  <a:lnTo>
                    <a:pt x="1038" y="3365"/>
                  </a:lnTo>
                  <a:lnTo>
                    <a:pt x="1039" y="3403"/>
                  </a:lnTo>
                  <a:lnTo>
                    <a:pt x="1042" y="3439"/>
                  </a:lnTo>
                  <a:lnTo>
                    <a:pt x="1047" y="3472"/>
                  </a:lnTo>
                  <a:lnTo>
                    <a:pt x="1051" y="3504"/>
                  </a:lnTo>
                  <a:lnTo>
                    <a:pt x="1057" y="3534"/>
                  </a:lnTo>
                  <a:lnTo>
                    <a:pt x="1064" y="3561"/>
                  </a:lnTo>
                  <a:lnTo>
                    <a:pt x="1072" y="3586"/>
                  </a:lnTo>
                  <a:lnTo>
                    <a:pt x="1082" y="3611"/>
                  </a:lnTo>
                  <a:lnTo>
                    <a:pt x="1092" y="3632"/>
                  </a:lnTo>
                  <a:lnTo>
                    <a:pt x="1102" y="3653"/>
                  </a:lnTo>
                  <a:lnTo>
                    <a:pt x="1115" y="3672"/>
                  </a:lnTo>
                  <a:lnTo>
                    <a:pt x="1128" y="3690"/>
                  </a:lnTo>
                  <a:lnTo>
                    <a:pt x="1142" y="3705"/>
                  </a:lnTo>
                  <a:lnTo>
                    <a:pt x="1157" y="3720"/>
                  </a:lnTo>
                  <a:lnTo>
                    <a:pt x="1174" y="3733"/>
                  </a:lnTo>
                  <a:lnTo>
                    <a:pt x="1191" y="3743"/>
                  </a:lnTo>
                  <a:lnTo>
                    <a:pt x="1209" y="3754"/>
                  </a:lnTo>
                  <a:lnTo>
                    <a:pt x="1227" y="3764"/>
                  </a:lnTo>
                  <a:lnTo>
                    <a:pt x="1248" y="3771"/>
                  </a:lnTo>
                  <a:lnTo>
                    <a:pt x="1268" y="3779"/>
                  </a:lnTo>
                  <a:lnTo>
                    <a:pt x="1290" y="3785"/>
                  </a:lnTo>
                  <a:lnTo>
                    <a:pt x="1312" y="3791"/>
                  </a:lnTo>
                  <a:lnTo>
                    <a:pt x="1335" y="3795"/>
                  </a:lnTo>
                  <a:lnTo>
                    <a:pt x="1360" y="3798"/>
                  </a:lnTo>
                  <a:lnTo>
                    <a:pt x="1384" y="3801"/>
                  </a:lnTo>
                  <a:lnTo>
                    <a:pt x="1409" y="3804"/>
                  </a:lnTo>
                  <a:lnTo>
                    <a:pt x="1436" y="3806"/>
                  </a:lnTo>
                  <a:lnTo>
                    <a:pt x="1491" y="3808"/>
                  </a:lnTo>
                  <a:lnTo>
                    <a:pt x="1549" y="3808"/>
                  </a:lnTo>
                  <a:lnTo>
                    <a:pt x="1549" y="3924"/>
                  </a:lnTo>
                  <a:lnTo>
                    <a:pt x="511" y="3924"/>
                  </a:lnTo>
                  <a:lnTo>
                    <a:pt x="512" y="60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9">
              <a:extLst>
                <a:ext uri="{FF2B5EF4-FFF2-40B4-BE49-F238E27FC236}">
                  <a16:creationId xmlns:a16="http://schemas.microsoft.com/office/drawing/2014/main" id="{85B16D9C-1CE4-4EF5-A1A8-D231C4AC0DE7}"/>
                </a:ext>
              </a:extLst>
            </xdr:cNvPr>
            <xdr:cNvSpPr>
              <a:spLocks noChangeAspect="1"/>
            </xdr:cNvSpPr>
          </xdr:nvSpPr>
          <xdr:spPr bwMode="auto">
            <a:xfrm>
              <a:off x="726" y="2604"/>
              <a:ext cx="251" cy="357"/>
            </a:xfrm>
            <a:custGeom>
              <a:avLst/>
              <a:gdLst>
                <a:gd name="T0" fmla="*/ 2623 w 2763"/>
                <a:gd name="T1" fmla="*/ 3250 h 3920"/>
                <a:gd name="T2" fmla="*/ 2576 w 2763"/>
                <a:gd name="T3" fmla="*/ 3372 h 3920"/>
                <a:gd name="T4" fmla="*/ 2518 w 2763"/>
                <a:gd name="T5" fmla="*/ 3472 h 3920"/>
                <a:gd name="T6" fmla="*/ 2445 w 2763"/>
                <a:gd name="T7" fmla="*/ 3551 h 3920"/>
                <a:gd name="T8" fmla="*/ 2356 w 2763"/>
                <a:gd name="T9" fmla="*/ 3611 h 3920"/>
                <a:gd name="T10" fmla="*/ 2248 w 2763"/>
                <a:gd name="T11" fmla="*/ 3653 h 3920"/>
                <a:gd name="T12" fmla="*/ 2119 w 2763"/>
                <a:gd name="T13" fmla="*/ 3679 h 3920"/>
                <a:gd name="T14" fmla="*/ 1967 w 2763"/>
                <a:gd name="T15" fmla="*/ 3689 h 3920"/>
                <a:gd name="T16" fmla="*/ 1263 w 2763"/>
                <a:gd name="T17" fmla="*/ 3688 h 3920"/>
                <a:gd name="T18" fmla="*/ 1186 w 2763"/>
                <a:gd name="T19" fmla="*/ 3677 h 3920"/>
                <a:gd name="T20" fmla="*/ 1129 w 2763"/>
                <a:gd name="T21" fmla="*/ 3654 h 3920"/>
                <a:gd name="T22" fmla="*/ 1088 w 2763"/>
                <a:gd name="T23" fmla="*/ 3614 h 3920"/>
                <a:gd name="T24" fmla="*/ 1062 w 2763"/>
                <a:gd name="T25" fmla="*/ 3553 h 3920"/>
                <a:gd name="T26" fmla="*/ 1046 w 2763"/>
                <a:gd name="T27" fmla="*/ 3466 h 3920"/>
                <a:gd name="T28" fmla="*/ 1039 w 2763"/>
                <a:gd name="T29" fmla="*/ 3349 h 3920"/>
                <a:gd name="T30" fmla="*/ 1554 w 2763"/>
                <a:gd name="T31" fmla="*/ 1984 h 3920"/>
                <a:gd name="T32" fmla="*/ 1692 w 2763"/>
                <a:gd name="T33" fmla="*/ 1987 h 3920"/>
                <a:gd name="T34" fmla="*/ 1810 w 2763"/>
                <a:gd name="T35" fmla="*/ 2001 h 3920"/>
                <a:gd name="T36" fmla="*/ 1908 w 2763"/>
                <a:gd name="T37" fmla="*/ 2026 h 3920"/>
                <a:gd name="T38" fmla="*/ 1989 w 2763"/>
                <a:gd name="T39" fmla="*/ 2064 h 3920"/>
                <a:gd name="T40" fmla="*/ 2050 w 2763"/>
                <a:gd name="T41" fmla="*/ 2118 h 3920"/>
                <a:gd name="T42" fmla="*/ 2093 w 2763"/>
                <a:gd name="T43" fmla="*/ 2190 h 3920"/>
                <a:gd name="T44" fmla="*/ 2119 w 2763"/>
                <a:gd name="T45" fmla="*/ 2280 h 3920"/>
                <a:gd name="T46" fmla="*/ 2128 w 2763"/>
                <a:gd name="T47" fmla="*/ 2393 h 3920"/>
                <a:gd name="T48" fmla="*/ 2128 w 2763"/>
                <a:gd name="T49" fmla="*/ 1355 h 3920"/>
                <a:gd name="T50" fmla="*/ 2115 w 2763"/>
                <a:gd name="T51" fmla="*/ 1482 h 3920"/>
                <a:gd name="T52" fmla="*/ 2085 w 2763"/>
                <a:gd name="T53" fmla="*/ 1579 h 3920"/>
                <a:gd name="T54" fmla="*/ 2036 w 2763"/>
                <a:gd name="T55" fmla="*/ 1649 h 3920"/>
                <a:gd name="T56" fmla="*/ 1971 w 2763"/>
                <a:gd name="T57" fmla="*/ 1697 h 3920"/>
                <a:gd name="T58" fmla="*/ 1886 w 2763"/>
                <a:gd name="T59" fmla="*/ 1728 h 3920"/>
                <a:gd name="T60" fmla="*/ 1782 w 2763"/>
                <a:gd name="T61" fmla="*/ 1745 h 3920"/>
                <a:gd name="T62" fmla="*/ 1625 w 2763"/>
                <a:gd name="T63" fmla="*/ 1751 h 3920"/>
                <a:gd name="T64" fmla="*/ 1038 w 2763"/>
                <a:gd name="T65" fmla="*/ 649 h 3920"/>
                <a:gd name="T66" fmla="*/ 1048 w 2763"/>
                <a:gd name="T67" fmla="*/ 443 h 3920"/>
                <a:gd name="T68" fmla="*/ 1064 w 2763"/>
                <a:gd name="T69" fmla="*/ 362 h 3920"/>
                <a:gd name="T70" fmla="*/ 1093 w 2763"/>
                <a:gd name="T71" fmla="*/ 305 h 3920"/>
                <a:gd name="T72" fmla="*/ 1137 w 2763"/>
                <a:gd name="T73" fmla="*/ 267 h 3920"/>
                <a:gd name="T74" fmla="*/ 1198 w 2763"/>
                <a:gd name="T75" fmla="*/ 244 h 3920"/>
                <a:gd name="T76" fmla="*/ 1307 w 2763"/>
                <a:gd name="T77" fmla="*/ 232 h 3920"/>
                <a:gd name="T78" fmla="*/ 1913 w 2763"/>
                <a:gd name="T79" fmla="*/ 235 h 3920"/>
                <a:gd name="T80" fmla="*/ 2050 w 2763"/>
                <a:gd name="T81" fmla="*/ 253 h 3920"/>
                <a:gd name="T82" fmla="*/ 2167 w 2763"/>
                <a:gd name="T83" fmla="*/ 283 h 3920"/>
                <a:gd name="T84" fmla="*/ 2264 w 2763"/>
                <a:gd name="T85" fmla="*/ 330 h 3920"/>
                <a:gd name="T86" fmla="*/ 2346 w 2763"/>
                <a:gd name="T87" fmla="*/ 395 h 3920"/>
                <a:gd name="T88" fmla="*/ 2412 w 2763"/>
                <a:gd name="T89" fmla="*/ 479 h 3920"/>
                <a:gd name="T90" fmla="*/ 2465 w 2763"/>
                <a:gd name="T91" fmla="*/ 582 h 3920"/>
                <a:gd name="T92" fmla="*/ 2507 w 2763"/>
                <a:gd name="T93" fmla="*/ 708 h 3920"/>
                <a:gd name="T94" fmla="*/ 2596 w 2763"/>
                <a:gd name="T95" fmla="*/ 0 h 3920"/>
                <a:gd name="T96" fmla="*/ 0 w 2763"/>
                <a:gd name="T97" fmla="*/ 116 h 3920"/>
                <a:gd name="T98" fmla="*/ 164 w 2763"/>
                <a:gd name="T99" fmla="*/ 124 h 3920"/>
                <a:gd name="T100" fmla="*/ 259 w 2763"/>
                <a:gd name="T101" fmla="*/ 140 h 3920"/>
                <a:gd name="T102" fmla="*/ 340 w 2763"/>
                <a:gd name="T103" fmla="*/ 170 h 3920"/>
                <a:gd name="T104" fmla="*/ 406 w 2763"/>
                <a:gd name="T105" fmla="*/ 219 h 3920"/>
                <a:gd name="T106" fmla="*/ 457 w 2763"/>
                <a:gd name="T107" fmla="*/ 291 h 3920"/>
                <a:gd name="T108" fmla="*/ 491 w 2763"/>
                <a:gd name="T109" fmla="*/ 390 h 3920"/>
                <a:gd name="T110" fmla="*/ 510 w 2763"/>
                <a:gd name="T111" fmla="*/ 521 h 3920"/>
                <a:gd name="T112" fmla="*/ 2722 w 2763"/>
                <a:gd name="T113" fmla="*/ 3920 h 3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763" h="3920">
                  <a:moveTo>
                    <a:pt x="2650" y="3142"/>
                  </a:moveTo>
                  <a:lnTo>
                    <a:pt x="2641" y="3180"/>
                  </a:lnTo>
                  <a:lnTo>
                    <a:pt x="2632" y="3215"/>
                  </a:lnTo>
                  <a:lnTo>
                    <a:pt x="2623" y="3250"/>
                  </a:lnTo>
                  <a:lnTo>
                    <a:pt x="2612" y="3282"/>
                  </a:lnTo>
                  <a:lnTo>
                    <a:pt x="2601" y="3313"/>
                  </a:lnTo>
                  <a:lnTo>
                    <a:pt x="2589" y="3343"/>
                  </a:lnTo>
                  <a:lnTo>
                    <a:pt x="2576" y="3372"/>
                  </a:lnTo>
                  <a:lnTo>
                    <a:pt x="2564" y="3399"/>
                  </a:lnTo>
                  <a:lnTo>
                    <a:pt x="2550" y="3425"/>
                  </a:lnTo>
                  <a:lnTo>
                    <a:pt x="2535" y="3449"/>
                  </a:lnTo>
                  <a:lnTo>
                    <a:pt x="2518" y="3472"/>
                  </a:lnTo>
                  <a:lnTo>
                    <a:pt x="2502" y="3494"/>
                  </a:lnTo>
                  <a:lnTo>
                    <a:pt x="2484" y="3514"/>
                  </a:lnTo>
                  <a:lnTo>
                    <a:pt x="2466" y="3534"/>
                  </a:lnTo>
                  <a:lnTo>
                    <a:pt x="2445" y="3551"/>
                  </a:lnTo>
                  <a:lnTo>
                    <a:pt x="2425" y="3568"/>
                  </a:lnTo>
                  <a:lnTo>
                    <a:pt x="2403" y="3583"/>
                  </a:lnTo>
                  <a:lnTo>
                    <a:pt x="2381" y="3598"/>
                  </a:lnTo>
                  <a:lnTo>
                    <a:pt x="2356" y="3611"/>
                  </a:lnTo>
                  <a:lnTo>
                    <a:pt x="2331" y="3623"/>
                  </a:lnTo>
                  <a:lnTo>
                    <a:pt x="2304" y="3635"/>
                  </a:lnTo>
                  <a:lnTo>
                    <a:pt x="2277" y="3645"/>
                  </a:lnTo>
                  <a:lnTo>
                    <a:pt x="2248" y="3653"/>
                  </a:lnTo>
                  <a:lnTo>
                    <a:pt x="2218" y="3661"/>
                  </a:lnTo>
                  <a:lnTo>
                    <a:pt x="2187" y="3668"/>
                  </a:lnTo>
                  <a:lnTo>
                    <a:pt x="2154" y="3674"/>
                  </a:lnTo>
                  <a:lnTo>
                    <a:pt x="2119" y="3679"/>
                  </a:lnTo>
                  <a:lnTo>
                    <a:pt x="2084" y="3682"/>
                  </a:lnTo>
                  <a:lnTo>
                    <a:pt x="2047" y="3685"/>
                  </a:lnTo>
                  <a:lnTo>
                    <a:pt x="2008" y="3688"/>
                  </a:lnTo>
                  <a:lnTo>
                    <a:pt x="1967" y="3689"/>
                  </a:lnTo>
                  <a:lnTo>
                    <a:pt x="1927" y="3690"/>
                  </a:lnTo>
                  <a:lnTo>
                    <a:pt x="1361" y="3690"/>
                  </a:lnTo>
                  <a:lnTo>
                    <a:pt x="1309" y="3689"/>
                  </a:lnTo>
                  <a:lnTo>
                    <a:pt x="1263" y="3688"/>
                  </a:lnTo>
                  <a:lnTo>
                    <a:pt x="1241" y="3685"/>
                  </a:lnTo>
                  <a:lnTo>
                    <a:pt x="1222" y="3683"/>
                  </a:lnTo>
                  <a:lnTo>
                    <a:pt x="1204" y="3680"/>
                  </a:lnTo>
                  <a:lnTo>
                    <a:pt x="1186" y="3677"/>
                  </a:lnTo>
                  <a:lnTo>
                    <a:pt x="1170" y="3673"/>
                  </a:lnTo>
                  <a:lnTo>
                    <a:pt x="1155" y="3667"/>
                  </a:lnTo>
                  <a:lnTo>
                    <a:pt x="1142" y="3662"/>
                  </a:lnTo>
                  <a:lnTo>
                    <a:pt x="1129" y="3654"/>
                  </a:lnTo>
                  <a:lnTo>
                    <a:pt x="1118" y="3646"/>
                  </a:lnTo>
                  <a:lnTo>
                    <a:pt x="1107" y="3637"/>
                  </a:lnTo>
                  <a:lnTo>
                    <a:pt x="1097" y="3626"/>
                  </a:lnTo>
                  <a:lnTo>
                    <a:pt x="1088" y="3614"/>
                  </a:lnTo>
                  <a:lnTo>
                    <a:pt x="1081" y="3602"/>
                  </a:lnTo>
                  <a:lnTo>
                    <a:pt x="1073" y="3586"/>
                  </a:lnTo>
                  <a:lnTo>
                    <a:pt x="1068" y="3570"/>
                  </a:lnTo>
                  <a:lnTo>
                    <a:pt x="1062" y="3553"/>
                  </a:lnTo>
                  <a:lnTo>
                    <a:pt x="1057" y="3534"/>
                  </a:lnTo>
                  <a:lnTo>
                    <a:pt x="1053" y="3513"/>
                  </a:lnTo>
                  <a:lnTo>
                    <a:pt x="1050" y="3491"/>
                  </a:lnTo>
                  <a:lnTo>
                    <a:pt x="1046" y="3466"/>
                  </a:lnTo>
                  <a:lnTo>
                    <a:pt x="1044" y="3440"/>
                  </a:lnTo>
                  <a:lnTo>
                    <a:pt x="1042" y="3411"/>
                  </a:lnTo>
                  <a:lnTo>
                    <a:pt x="1040" y="3381"/>
                  </a:lnTo>
                  <a:lnTo>
                    <a:pt x="1039" y="3349"/>
                  </a:lnTo>
                  <a:lnTo>
                    <a:pt x="1038" y="3277"/>
                  </a:lnTo>
                  <a:lnTo>
                    <a:pt x="1037" y="3195"/>
                  </a:lnTo>
                  <a:lnTo>
                    <a:pt x="1037" y="1984"/>
                  </a:lnTo>
                  <a:lnTo>
                    <a:pt x="1554" y="1984"/>
                  </a:lnTo>
                  <a:lnTo>
                    <a:pt x="1590" y="1984"/>
                  </a:lnTo>
                  <a:lnTo>
                    <a:pt x="1625" y="1985"/>
                  </a:lnTo>
                  <a:lnTo>
                    <a:pt x="1659" y="1986"/>
                  </a:lnTo>
                  <a:lnTo>
                    <a:pt x="1692" y="1987"/>
                  </a:lnTo>
                  <a:lnTo>
                    <a:pt x="1723" y="1990"/>
                  </a:lnTo>
                  <a:lnTo>
                    <a:pt x="1753" y="1993"/>
                  </a:lnTo>
                  <a:lnTo>
                    <a:pt x="1782" y="1996"/>
                  </a:lnTo>
                  <a:lnTo>
                    <a:pt x="1810" y="2001"/>
                  </a:lnTo>
                  <a:lnTo>
                    <a:pt x="1836" y="2006"/>
                  </a:lnTo>
                  <a:lnTo>
                    <a:pt x="1862" y="2012"/>
                  </a:lnTo>
                  <a:lnTo>
                    <a:pt x="1886" y="2018"/>
                  </a:lnTo>
                  <a:lnTo>
                    <a:pt x="1908" y="2026"/>
                  </a:lnTo>
                  <a:lnTo>
                    <a:pt x="1931" y="2034"/>
                  </a:lnTo>
                  <a:lnTo>
                    <a:pt x="1951" y="2044"/>
                  </a:lnTo>
                  <a:lnTo>
                    <a:pt x="1971" y="2053"/>
                  </a:lnTo>
                  <a:lnTo>
                    <a:pt x="1989" y="2064"/>
                  </a:lnTo>
                  <a:lnTo>
                    <a:pt x="2006" y="2076"/>
                  </a:lnTo>
                  <a:lnTo>
                    <a:pt x="2021" y="2089"/>
                  </a:lnTo>
                  <a:lnTo>
                    <a:pt x="2036" y="2103"/>
                  </a:lnTo>
                  <a:lnTo>
                    <a:pt x="2050" y="2118"/>
                  </a:lnTo>
                  <a:lnTo>
                    <a:pt x="2063" y="2134"/>
                  </a:lnTo>
                  <a:lnTo>
                    <a:pt x="2074" y="2152"/>
                  </a:lnTo>
                  <a:lnTo>
                    <a:pt x="2085" y="2171"/>
                  </a:lnTo>
                  <a:lnTo>
                    <a:pt x="2093" y="2190"/>
                  </a:lnTo>
                  <a:lnTo>
                    <a:pt x="2102" y="2211"/>
                  </a:lnTo>
                  <a:lnTo>
                    <a:pt x="2108" y="2233"/>
                  </a:lnTo>
                  <a:lnTo>
                    <a:pt x="2115" y="2256"/>
                  </a:lnTo>
                  <a:lnTo>
                    <a:pt x="2119" y="2280"/>
                  </a:lnTo>
                  <a:lnTo>
                    <a:pt x="2124" y="2306"/>
                  </a:lnTo>
                  <a:lnTo>
                    <a:pt x="2126" y="2334"/>
                  </a:lnTo>
                  <a:lnTo>
                    <a:pt x="2128" y="2363"/>
                  </a:lnTo>
                  <a:lnTo>
                    <a:pt x="2128" y="2393"/>
                  </a:lnTo>
                  <a:lnTo>
                    <a:pt x="2196" y="2393"/>
                  </a:lnTo>
                  <a:lnTo>
                    <a:pt x="2196" y="1319"/>
                  </a:lnTo>
                  <a:lnTo>
                    <a:pt x="2128" y="1319"/>
                  </a:lnTo>
                  <a:lnTo>
                    <a:pt x="2128" y="1355"/>
                  </a:lnTo>
                  <a:lnTo>
                    <a:pt x="2126" y="1390"/>
                  </a:lnTo>
                  <a:lnTo>
                    <a:pt x="2124" y="1423"/>
                  </a:lnTo>
                  <a:lnTo>
                    <a:pt x="2119" y="1453"/>
                  </a:lnTo>
                  <a:lnTo>
                    <a:pt x="2115" y="1482"/>
                  </a:lnTo>
                  <a:lnTo>
                    <a:pt x="2108" y="1509"/>
                  </a:lnTo>
                  <a:lnTo>
                    <a:pt x="2102" y="1534"/>
                  </a:lnTo>
                  <a:lnTo>
                    <a:pt x="2093" y="1558"/>
                  </a:lnTo>
                  <a:lnTo>
                    <a:pt x="2085" y="1579"/>
                  </a:lnTo>
                  <a:lnTo>
                    <a:pt x="2074" y="1598"/>
                  </a:lnTo>
                  <a:lnTo>
                    <a:pt x="2063" y="1617"/>
                  </a:lnTo>
                  <a:lnTo>
                    <a:pt x="2050" y="1634"/>
                  </a:lnTo>
                  <a:lnTo>
                    <a:pt x="2036" y="1649"/>
                  </a:lnTo>
                  <a:lnTo>
                    <a:pt x="2021" y="1663"/>
                  </a:lnTo>
                  <a:lnTo>
                    <a:pt x="2006" y="1676"/>
                  </a:lnTo>
                  <a:lnTo>
                    <a:pt x="1989" y="1688"/>
                  </a:lnTo>
                  <a:lnTo>
                    <a:pt x="1971" y="1697"/>
                  </a:lnTo>
                  <a:lnTo>
                    <a:pt x="1951" y="1707"/>
                  </a:lnTo>
                  <a:lnTo>
                    <a:pt x="1931" y="1715"/>
                  </a:lnTo>
                  <a:lnTo>
                    <a:pt x="1908" y="1722"/>
                  </a:lnTo>
                  <a:lnTo>
                    <a:pt x="1886" y="1728"/>
                  </a:lnTo>
                  <a:lnTo>
                    <a:pt x="1862" y="1733"/>
                  </a:lnTo>
                  <a:lnTo>
                    <a:pt x="1836" y="1737"/>
                  </a:lnTo>
                  <a:lnTo>
                    <a:pt x="1810" y="1742"/>
                  </a:lnTo>
                  <a:lnTo>
                    <a:pt x="1782" y="1745"/>
                  </a:lnTo>
                  <a:lnTo>
                    <a:pt x="1753" y="1747"/>
                  </a:lnTo>
                  <a:lnTo>
                    <a:pt x="1723" y="1749"/>
                  </a:lnTo>
                  <a:lnTo>
                    <a:pt x="1692" y="1750"/>
                  </a:lnTo>
                  <a:lnTo>
                    <a:pt x="1625" y="1751"/>
                  </a:lnTo>
                  <a:lnTo>
                    <a:pt x="1554" y="1752"/>
                  </a:lnTo>
                  <a:lnTo>
                    <a:pt x="1037" y="1752"/>
                  </a:lnTo>
                  <a:lnTo>
                    <a:pt x="1037" y="725"/>
                  </a:lnTo>
                  <a:lnTo>
                    <a:pt x="1038" y="649"/>
                  </a:lnTo>
                  <a:lnTo>
                    <a:pt x="1039" y="581"/>
                  </a:lnTo>
                  <a:lnTo>
                    <a:pt x="1041" y="521"/>
                  </a:lnTo>
                  <a:lnTo>
                    <a:pt x="1044" y="467"/>
                  </a:lnTo>
                  <a:lnTo>
                    <a:pt x="1048" y="443"/>
                  </a:lnTo>
                  <a:lnTo>
                    <a:pt x="1051" y="420"/>
                  </a:lnTo>
                  <a:lnTo>
                    <a:pt x="1054" y="400"/>
                  </a:lnTo>
                  <a:lnTo>
                    <a:pt x="1059" y="381"/>
                  </a:lnTo>
                  <a:lnTo>
                    <a:pt x="1064" y="362"/>
                  </a:lnTo>
                  <a:lnTo>
                    <a:pt x="1070" y="346"/>
                  </a:lnTo>
                  <a:lnTo>
                    <a:pt x="1077" y="331"/>
                  </a:lnTo>
                  <a:lnTo>
                    <a:pt x="1084" y="317"/>
                  </a:lnTo>
                  <a:lnTo>
                    <a:pt x="1093" y="305"/>
                  </a:lnTo>
                  <a:lnTo>
                    <a:pt x="1102" y="294"/>
                  </a:lnTo>
                  <a:lnTo>
                    <a:pt x="1112" y="284"/>
                  </a:lnTo>
                  <a:lnTo>
                    <a:pt x="1124" y="275"/>
                  </a:lnTo>
                  <a:lnTo>
                    <a:pt x="1137" y="267"/>
                  </a:lnTo>
                  <a:lnTo>
                    <a:pt x="1150" y="260"/>
                  </a:lnTo>
                  <a:lnTo>
                    <a:pt x="1165" y="254"/>
                  </a:lnTo>
                  <a:lnTo>
                    <a:pt x="1181" y="248"/>
                  </a:lnTo>
                  <a:lnTo>
                    <a:pt x="1198" y="244"/>
                  </a:lnTo>
                  <a:lnTo>
                    <a:pt x="1218" y="241"/>
                  </a:lnTo>
                  <a:lnTo>
                    <a:pt x="1238" y="238"/>
                  </a:lnTo>
                  <a:lnTo>
                    <a:pt x="1260" y="235"/>
                  </a:lnTo>
                  <a:lnTo>
                    <a:pt x="1307" y="232"/>
                  </a:lnTo>
                  <a:lnTo>
                    <a:pt x="1361" y="232"/>
                  </a:lnTo>
                  <a:lnTo>
                    <a:pt x="1836" y="232"/>
                  </a:lnTo>
                  <a:lnTo>
                    <a:pt x="1875" y="234"/>
                  </a:lnTo>
                  <a:lnTo>
                    <a:pt x="1913" y="235"/>
                  </a:lnTo>
                  <a:lnTo>
                    <a:pt x="1949" y="239"/>
                  </a:lnTo>
                  <a:lnTo>
                    <a:pt x="1984" y="242"/>
                  </a:lnTo>
                  <a:lnTo>
                    <a:pt x="2018" y="247"/>
                  </a:lnTo>
                  <a:lnTo>
                    <a:pt x="2050" y="253"/>
                  </a:lnTo>
                  <a:lnTo>
                    <a:pt x="2082" y="258"/>
                  </a:lnTo>
                  <a:lnTo>
                    <a:pt x="2111" y="266"/>
                  </a:lnTo>
                  <a:lnTo>
                    <a:pt x="2140" y="274"/>
                  </a:lnTo>
                  <a:lnTo>
                    <a:pt x="2167" y="283"/>
                  </a:lnTo>
                  <a:lnTo>
                    <a:pt x="2193" y="294"/>
                  </a:lnTo>
                  <a:lnTo>
                    <a:pt x="2218" y="304"/>
                  </a:lnTo>
                  <a:lnTo>
                    <a:pt x="2242" y="317"/>
                  </a:lnTo>
                  <a:lnTo>
                    <a:pt x="2264" y="330"/>
                  </a:lnTo>
                  <a:lnTo>
                    <a:pt x="2287" y="345"/>
                  </a:lnTo>
                  <a:lnTo>
                    <a:pt x="2307" y="360"/>
                  </a:lnTo>
                  <a:lnTo>
                    <a:pt x="2327" y="377"/>
                  </a:lnTo>
                  <a:lnTo>
                    <a:pt x="2346" y="395"/>
                  </a:lnTo>
                  <a:lnTo>
                    <a:pt x="2363" y="414"/>
                  </a:lnTo>
                  <a:lnTo>
                    <a:pt x="2381" y="434"/>
                  </a:lnTo>
                  <a:lnTo>
                    <a:pt x="2397" y="456"/>
                  </a:lnTo>
                  <a:lnTo>
                    <a:pt x="2412" y="479"/>
                  </a:lnTo>
                  <a:lnTo>
                    <a:pt x="2427" y="502"/>
                  </a:lnTo>
                  <a:lnTo>
                    <a:pt x="2440" y="528"/>
                  </a:lnTo>
                  <a:lnTo>
                    <a:pt x="2453" y="554"/>
                  </a:lnTo>
                  <a:lnTo>
                    <a:pt x="2465" y="582"/>
                  </a:lnTo>
                  <a:lnTo>
                    <a:pt x="2476" y="611"/>
                  </a:lnTo>
                  <a:lnTo>
                    <a:pt x="2487" y="642"/>
                  </a:lnTo>
                  <a:lnTo>
                    <a:pt x="2497" y="674"/>
                  </a:lnTo>
                  <a:lnTo>
                    <a:pt x="2507" y="708"/>
                  </a:lnTo>
                  <a:lnTo>
                    <a:pt x="2515" y="742"/>
                  </a:lnTo>
                  <a:lnTo>
                    <a:pt x="2524" y="779"/>
                  </a:lnTo>
                  <a:lnTo>
                    <a:pt x="2637" y="779"/>
                  </a:lnTo>
                  <a:lnTo>
                    <a:pt x="2596" y="0"/>
                  </a:lnTo>
                  <a:lnTo>
                    <a:pt x="1248" y="0"/>
                  </a:lnTo>
                  <a:lnTo>
                    <a:pt x="1248" y="1"/>
                  </a:lnTo>
                  <a:lnTo>
                    <a:pt x="0" y="1"/>
                  </a:lnTo>
                  <a:lnTo>
                    <a:pt x="0" y="116"/>
                  </a:lnTo>
                  <a:lnTo>
                    <a:pt x="58" y="117"/>
                  </a:lnTo>
                  <a:lnTo>
                    <a:pt x="113" y="119"/>
                  </a:lnTo>
                  <a:lnTo>
                    <a:pt x="139" y="120"/>
                  </a:lnTo>
                  <a:lnTo>
                    <a:pt x="164" y="124"/>
                  </a:lnTo>
                  <a:lnTo>
                    <a:pt x="189" y="126"/>
                  </a:lnTo>
                  <a:lnTo>
                    <a:pt x="214" y="130"/>
                  </a:lnTo>
                  <a:lnTo>
                    <a:pt x="236" y="134"/>
                  </a:lnTo>
                  <a:lnTo>
                    <a:pt x="259" y="140"/>
                  </a:lnTo>
                  <a:lnTo>
                    <a:pt x="280" y="145"/>
                  </a:lnTo>
                  <a:lnTo>
                    <a:pt x="301" y="153"/>
                  </a:lnTo>
                  <a:lnTo>
                    <a:pt x="321" y="161"/>
                  </a:lnTo>
                  <a:lnTo>
                    <a:pt x="340" y="170"/>
                  </a:lnTo>
                  <a:lnTo>
                    <a:pt x="358" y="181"/>
                  </a:lnTo>
                  <a:lnTo>
                    <a:pt x="375" y="192"/>
                  </a:lnTo>
                  <a:lnTo>
                    <a:pt x="391" y="205"/>
                  </a:lnTo>
                  <a:lnTo>
                    <a:pt x="406" y="219"/>
                  </a:lnTo>
                  <a:lnTo>
                    <a:pt x="420" y="235"/>
                  </a:lnTo>
                  <a:lnTo>
                    <a:pt x="433" y="253"/>
                  </a:lnTo>
                  <a:lnTo>
                    <a:pt x="446" y="271"/>
                  </a:lnTo>
                  <a:lnTo>
                    <a:pt x="457" y="291"/>
                  </a:lnTo>
                  <a:lnTo>
                    <a:pt x="468" y="314"/>
                  </a:lnTo>
                  <a:lnTo>
                    <a:pt x="476" y="338"/>
                  </a:lnTo>
                  <a:lnTo>
                    <a:pt x="485" y="363"/>
                  </a:lnTo>
                  <a:lnTo>
                    <a:pt x="491" y="390"/>
                  </a:lnTo>
                  <a:lnTo>
                    <a:pt x="498" y="420"/>
                  </a:lnTo>
                  <a:lnTo>
                    <a:pt x="503" y="452"/>
                  </a:lnTo>
                  <a:lnTo>
                    <a:pt x="506" y="485"/>
                  </a:lnTo>
                  <a:lnTo>
                    <a:pt x="510" y="521"/>
                  </a:lnTo>
                  <a:lnTo>
                    <a:pt x="511" y="559"/>
                  </a:lnTo>
                  <a:lnTo>
                    <a:pt x="512" y="599"/>
                  </a:lnTo>
                  <a:lnTo>
                    <a:pt x="511" y="3918"/>
                  </a:lnTo>
                  <a:lnTo>
                    <a:pt x="2722" y="3920"/>
                  </a:lnTo>
                  <a:lnTo>
                    <a:pt x="2763" y="3142"/>
                  </a:lnTo>
                  <a:lnTo>
                    <a:pt x="2650" y="3142"/>
                  </a:lnTo>
                  <a:close/>
                </a:path>
              </a:pathLst>
            </a:custGeom>
            <a:solidFill>
              <a:srgbClr val="A4A4A0"/>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D0B03-D022-436B-94E9-C634864CA14A}">
  <sheetPr codeName="Sheet11">
    <pageSetUpPr fitToPage="1"/>
  </sheetPr>
  <dimension ref="A1:M164"/>
  <sheetViews>
    <sheetView showGridLines="0" zoomScale="85" workbookViewId="0">
      <selection activeCell="F14" sqref="F14"/>
    </sheetView>
  </sheetViews>
  <sheetFormatPr defaultColWidth="9.1328125" defaultRowHeight="12.75" x14ac:dyDescent="0.35"/>
  <cols>
    <col min="1" max="5" width="3.3984375" style="21" customWidth="1"/>
    <col min="6" max="6" width="118.265625" style="22" customWidth="1"/>
    <col min="7" max="12" width="7.86328125" style="22" customWidth="1"/>
    <col min="13" max="16384" width="9.1328125" style="22"/>
  </cols>
  <sheetData>
    <row r="1" spans="2:13" ht="13.15" thickBot="1" x14ac:dyDescent="0.4"/>
    <row r="2" spans="2:13" ht="13.15" x14ac:dyDescent="0.4">
      <c r="B2" s="1" t="s">
        <v>0</v>
      </c>
      <c r="C2" s="2"/>
      <c r="D2" s="2"/>
      <c r="E2" s="2"/>
      <c r="F2" s="3" t="s">
        <v>235</v>
      </c>
      <c r="G2" s="34"/>
      <c r="H2" s="34"/>
      <c r="I2" s="33"/>
      <c r="J2" s="32"/>
    </row>
    <row r="3" spans="2:13" ht="13.15" x14ac:dyDescent="0.4">
      <c r="B3" s="7" t="s">
        <v>1</v>
      </c>
      <c r="C3" s="27"/>
      <c r="D3" s="27"/>
      <c r="E3" s="27"/>
      <c r="F3" s="16"/>
      <c r="G3" s="29"/>
      <c r="H3" s="29"/>
      <c r="I3" s="31"/>
      <c r="J3" s="12"/>
      <c r="L3" s="23" t="s">
        <v>5</v>
      </c>
      <c r="M3" s="26" t="s">
        <v>8</v>
      </c>
    </row>
    <row r="4" spans="2:13" ht="13.15" x14ac:dyDescent="0.4">
      <c r="B4" s="7" t="s">
        <v>9</v>
      </c>
      <c r="C4" s="27"/>
      <c r="D4" s="27"/>
      <c r="E4" s="27"/>
      <c r="F4" s="30"/>
      <c r="G4" s="29"/>
      <c r="H4" s="29"/>
      <c r="I4" s="31"/>
      <c r="J4" s="12"/>
      <c r="L4" s="24" t="s">
        <v>7</v>
      </c>
      <c r="M4" s="26" t="s">
        <v>11</v>
      </c>
    </row>
    <row r="5" spans="2:13" ht="13.15" x14ac:dyDescent="0.4">
      <c r="B5" s="7" t="s">
        <v>2</v>
      </c>
      <c r="C5" s="27"/>
      <c r="D5" s="27"/>
      <c r="E5" s="27"/>
      <c r="F5" s="30"/>
      <c r="G5" s="29"/>
      <c r="H5" s="29"/>
      <c r="I5" s="28"/>
      <c r="J5" s="15"/>
      <c r="L5" s="25" t="s">
        <v>6</v>
      </c>
      <c r="M5" s="26" t="s">
        <v>10</v>
      </c>
    </row>
    <row r="6" spans="2:13" ht="13.15" x14ac:dyDescent="0.4">
      <c r="B6" s="7" t="s">
        <v>3</v>
      </c>
      <c r="C6" s="27"/>
      <c r="D6" s="27"/>
      <c r="E6" s="27"/>
      <c r="F6" s="16"/>
      <c r="G6" s="16"/>
      <c r="H6" s="16"/>
      <c r="I6" s="16"/>
      <c r="J6" s="15"/>
    </row>
    <row r="7" spans="2:13" ht="13.5" thickBot="1" x14ac:dyDescent="0.45">
      <c r="B7" s="17" t="s">
        <v>4</v>
      </c>
      <c r="C7" s="18"/>
      <c r="D7" s="18"/>
      <c r="E7" s="18"/>
      <c r="F7" s="19" t="s">
        <v>217</v>
      </c>
      <c r="G7" s="19"/>
      <c r="H7" s="19"/>
      <c r="I7" s="19"/>
      <c r="J7" s="20"/>
    </row>
    <row r="8" spans="2:13" x14ac:dyDescent="0.35">
      <c r="F8" s="21"/>
    </row>
    <row r="9" spans="2:13" x14ac:dyDescent="0.35">
      <c r="F9" s="21"/>
    </row>
    <row r="10" spans="2:13" x14ac:dyDescent="0.35">
      <c r="F10" s="21"/>
    </row>
    <row r="11" spans="2:13" x14ac:dyDescent="0.35">
      <c r="F11" s="21"/>
    </row>
    <row r="12" spans="2:13" x14ac:dyDescent="0.35">
      <c r="F12" s="21"/>
    </row>
    <row r="13" spans="2:13" ht="13.15" x14ac:dyDescent="0.4">
      <c r="F13" s="236" t="s">
        <v>217</v>
      </c>
    </row>
    <row r="14" spans="2:13" ht="113.45" customHeight="1" x14ac:dyDescent="0.35">
      <c r="F14" s="234" t="s">
        <v>218</v>
      </c>
    </row>
    <row r="15" spans="2:13" ht="15.4" hidden="1" x14ac:dyDescent="0.35">
      <c r="F15" s="234"/>
    </row>
    <row r="16" spans="2:13" ht="30.75" x14ac:dyDescent="0.35">
      <c r="F16" s="234" t="s">
        <v>219</v>
      </c>
    </row>
    <row r="17" spans="6:6" ht="15.4" x14ac:dyDescent="0.35">
      <c r="F17" s="234"/>
    </row>
    <row r="18" spans="6:6" ht="46.15" x14ac:dyDescent="0.35">
      <c r="F18" s="234" t="s">
        <v>220</v>
      </c>
    </row>
    <row r="19" spans="6:6" ht="15.4" x14ac:dyDescent="0.35">
      <c r="F19" s="234"/>
    </row>
    <row r="20" spans="6:6" ht="76.900000000000006" x14ac:dyDescent="0.35">
      <c r="F20" s="234" t="s">
        <v>221</v>
      </c>
    </row>
    <row r="21" spans="6:6" ht="15.4" x14ac:dyDescent="0.35">
      <c r="F21" s="234"/>
    </row>
    <row r="22" spans="6:6" ht="46.15" x14ac:dyDescent="0.35">
      <c r="F22" s="234" t="s">
        <v>222</v>
      </c>
    </row>
    <row r="23" spans="6:6" ht="15.4" x14ac:dyDescent="0.35">
      <c r="F23" s="234"/>
    </row>
    <row r="24" spans="6:6" ht="92.25" x14ac:dyDescent="0.35">
      <c r="F24" s="234" t="s">
        <v>223</v>
      </c>
    </row>
    <row r="25" spans="6:6" ht="15.4" x14ac:dyDescent="0.35">
      <c r="F25" s="234"/>
    </row>
    <row r="26" spans="6:6" ht="76.900000000000006" x14ac:dyDescent="0.35">
      <c r="F26" s="234" t="s">
        <v>224</v>
      </c>
    </row>
    <row r="27" spans="6:6" ht="15.4" x14ac:dyDescent="0.35">
      <c r="F27" s="234"/>
    </row>
    <row r="28" spans="6:6" ht="15.4" x14ac:dyDescent="0.35">
      <c r="F28" s="234"/>
    </row>
    <row r="29" spans="6:6" ht="46.15" x14ac:dyDescent="0.35">
      <c r="F29" s="234" t="s">
        <v>225</v>
      </c>
    </row>
    <row r="30" spans="6:6" ht="15.4" x14ac:dyDescent="0.35">
      <c r="F30" s="234"/>
    </row>
    <row r="31" spans="6:6" ht="30.75" x14ac:dyDescent="0.35">
      <c r="F31" s="234" t="s">
        <v>226</v>
      </c>
    </row>
    <row r="32" spans="6:6" ht="15.4" x14ac:dyDescent="0.35">
      <c r="F32" s="234"/>
    </row>
    <row r="33" spans="6:6" ht="30.75" x14ac:dyDescent="0.35">
      <c r="F33" s="234" t="s">
        <v>227</v>
      </c>
    </row>
    <row r="34" spans="6:6" ht="15.4" x14ac:dyDescent="0.35">
      <c r="F34" s="234"/>
    </row>
    <row r="35" spans="6:6" ht="30.75" x14ac:dyDescent="0.35">
      <c r="F35" s="234" t="s">
        <v>228</v>
      </c>
    </row>
    <row r="36" spans="6:6" ht="15.4" x14ac:dyDescent="0.35">
      <c r="F36" s="234"/>
    </row>
    <row r="37" spans="6:6" ht="30.75" x14ac:dyDescent="0.35">
      <c r="F37" s="234" t="s">
        <v>229</v>
      </c>
    </row>
    <row r="38" spans="6:6" ht="15.4" x14ac:dyDescent="0.35">
      <c r="F38" s="234"/>
    </row>
    <row r="39" spans="6:6" ht="15.4" x14ac:dyDescent="0.35">
      <c r="F39" s="234" t="s">
        <v>230</v>
      </c>
    </row>
    <row r="40" spans="6:6" ht="15.4" x14ac:dyDescent="0.35">
      <c r="F40" s="234"/>
    </row>
    <row r="41" spans="6:6" ht="46.15" x14ac:dyDescent="0.35">
      <c r="F41" s="234" t="s">
        <v>231</v>
      </c>
    </row>
    <row r="42" spans="6:6" ht="15.4" x14ac:dyDescent="0.35">
      <c r="F42" s="234"/>
    </row>
    <row r="43" spans="6:6" ht="30.75" x14ac:dyDescent="0.35">
      <c r="F43" s="234" t="s">
        <v>232</v>
      </c>
    </row>
    <row r="44" spans="6:6" ht="15.4" x14ac:dyDescent="0.35">
      <c r="F44" s="234"/>
    </row>
    <row r="45" spans="6:6" ht="61.5" x14ac:dyDescent="0.35">
      <c r="F45" s="234" t="s">
        <v>233</v>
      </c>
    </row>
    <row r="46" spans="6:6" ht="15.4" x14ac:dyDescent="0.35">
      <c r="F46" s="234"/>
    </row>
    <row r="47" spans="6:6" ht="30.75" x14ac:dyDescent="0.35">
      <c r="F47" s="234" t="s">
        <v>234</v>
      </c>
    </row>
    <row r="48" spans="6:6" ht="15.4" x14ac:dyDescent="0.35">
      <c r="F48" s="234"/>
    </row>
    <row r="49" spans="6:6" x14ac:dyDescent="0.35">
      <c r="F49" s="235"/>
    </row>
    <row r="50" spans="6:6" x14ac:dyDescent="0.35">
      <c r="F50" s="21"/>
    </row>
    <row r="51" spans="6:6" x14ac:dyDescent="0.35">
      <c r="F51" s="21"/>
    </row>
    <row r="52" spans="6:6" x14ac:dyDescent="0.35">
      <c r="F52" s="21"/>
    </row>
    <row r="53" spans="6:6" x14ac:dyDescent="0.35">
      <c r="F53" s="21"/>
    </row>
    <row r="54" spans="6:6" x14ac:dyDescent="0.35">
      <c r="F54" s="21"/>
    </row>
    <row r="55" spans="6:6" x14ac:dyDescent="0.35">
      <c r="F55" s="21"/>
    </row>
    <row r="56" spans="6:6" x14ac:dyDescent="0.35">
      <c r="F56" s="21"/>
    </row>
    <row r="57" spans="6:6" x14ac:dyDescent="0.35">
      <c r="F57" s="21"/>
    </row>
    <row r="58" spans="6:6" x14ac:dyDescent="0.35">
      <c r="F58" s="21"/>
    </row>
    <row r="59" spans="6:6" x14ac:dyDescent="0.35">
      <c r="F59" s="21"/>
    </row>
    <row r="60" spans="6:6" x14ac:dyDescent="0.35">
      <c r="F60" s="21"/>
    </row>
    <row r="61" spans="6:6" x14ac:dyDescent="0.35">
      <c r="F61" s="21"/>
    </row>
    <row r="62" spans="6:6" x14ac:dyDescent="0.35">
      <c r="F62" s="21"/>
    </row>
    <row r="63" spans="6:6" x14ac:dyDescent="0.35">
      <c r="F63" s="21"/>
    </row>
    <row r="64" spans="6:6" x14ac:dyDescent="0.35">
      <c r="F64" s="21"/>
    </row>
    <row r="65" spans="6:6" x14ac:dyDescent="0.35">
      <c r="F65" s="21"/>
    </row>
    <row r="66" spans="6:6" x14ac:dyDescent="0.35">
      <c r="F66" s="21"/>
    </row>
    <row r="67" spans="6:6" x14ac:dyDescent="0.35">
      <c r="F67" s="21"/>
    </row>
    <row r="68" spans="6:6" x14ac:dyDescent="0.35">
      <c r="F68" s="21"/>
    </row>
    <row r="69" spans="6:6" x14ac:dyDescent="0.35">
      <c r="F69" s="21"/>
    </row>
    <row r="70" spans="6:6" x14ac:dyDescent="0.35">
      <c r="F70" s="21"/>
    </row>
    <row r="71" spans="6:6" x14ac:dyDescent="0.35">
      <c r="F71" s="21"/>
    </row>
    <row r="72" spans="6:6" x14ac:dyDescent="0.35">
      <c r="F72" s="21"/>
    </row>
    <row r="73" spans="6:6" x14ac:dyDescent="0.35">
      <c r="F73" s="21"/>
    </row>
    <row r="74" spans="6:6" x14ac:dyDescent="0.35">
      <c r="F74" s="21"/>
    </row>
    <row r="75" spans="6:6" x14ac:dyDescent="0.35">
      <c r="F75" s="21"/>
    </row>
    <row r="76" spans="6:6" x14ac:dyDescent="0.35">
      <c r="F76" s="21"/>
    </row>
    <row r="77" spans="6:6" x14ac:dyDescent="0.35">
      <c r="F77" s="21"/>
    </row>
    <row r="78" spans="6:6" x14ac:dyDescent="0.35">
      <c r="F78" s="21"/>
    </row>
    <row r="79" spans="6:6" x14ac:dyDescent="0.35">
      <c r="F79" s="21"/>
    </row>
    <row r="80" spans="6:6" x14ac:dyDescent="0.35">
      <c r="F80" s="21"/>
    </row>
    <row r="81" spans="6:6" x14ac:dyDescent="0.35">
      <c r="F81" s="21"/>
    </row>
    <row r="82" spans="6:6" x14ac:dyDescent="0.35">
      <c r="F82" s="21"/>
    </row>
    <row r="83" spans="6:6" x14ac:dyDescent="0.35">
      <c r="F83" s="21"/>
    </row>
    <row r="84" spans="6:6" x14ac:dyDescent="0.35">
      <c r="F84" s="21"/>
    </row>
    <row r="85" spans="6:6" x14ac:dyDescent="0.35">
      <c r="F85" s="21"/>
    </row>
    <row r="86" spans="6:6" x14ac:dyDescent="0.35">
      <c r="F86" s="21"/>
    </row>
    <row r="87" spans="6:6" x14ac:dyDescent="0.35">
      <c r="F87" s="21"/>
    </row>
    <row r="88" spans="6:6" x14ac:dyDescent="0.35">
      <c r="F88" s="21"/>
    </row>
    <row r="89" spans="6:6" x14ac:dyDescent="0.35">
      <c r="F89" s="21"/>
    </row>
    <row r="90" spans="6:6" x14ac:dyDescent="0.35">
      <c r="F90" s="21"/>
    </row>
    <row r="91" spans="6:6" x14ac:dyDescent="0.35">
      <c r="F91" s="21"/>
    </row>
    <row r="92" spans="6:6" x14ac:dyDescent="0.35">
      <c r="F92" s="21"/>
    </row>
    <row r="93" spans="6:6" x14ac:dyDescent="0.35">
      <c r="F93" s="21"/>
    </row>
    <row r="94" spans="6:6" x14ac:dyDescent="0.35">
      <c r="F94" s="21"/>
    </row>
    <row r="95" spans="6:6" x14ac:dyDescent="0.35">
      <c r="F95" s="21"/>
    </row>
    <row r="96" spans="6:6" x14ac:dyDescent="0.35">
      <c r="F96" s="21"/>
    </row>
    <row r="97" spans="6:6" x14ac:dyDescent="0.35">
      <c r="F97" s="21"/>
    </row>
    <row r="98" spans="6:6" x14ac:dyDescent="0.35">
      <c r="F98" s="21"/>
    </row>
    <row r="99" spans="6:6" x14ac:dyDescent="0.35">
      <c r="F99" s="21"/>
    </row>
    <row r="100" spans="6:6" x14ac:dyDescent="0.35">
      <c r="F100" s="21"/>
    </row>
    <row r="101" spans="6:6" x14ac:dyDescent="0.35">
      <c r="F101" s="21"/>
    </row>
    <row r="102" spans="6:6" x14ac:dyDescent="0.35">
      <c r="F102" s="21"/>
    </row>
    <row r="103" spans="6:6" x14ac:dyDescent="0.35">
      <c r="F103" s="21"/>
    </row>
    <row r="104" spans="6:6" x14ac:dyDescent="0.35">
      <c r="F104" s="21"/>
    </row>
    <row r="105" spans="6:6" x14ac:dyDescent="0.35">
      <c r="F105" s="21"/>
    </row>
    <row r="106" spans="6:6" x14ac:dyDescent="0.35">
      <c r="F106" s="21"/>
    </row>
    <row r="107" spans="6:6" x14ac:dyDescent="0.35">
      <c r="F107" s="21"/>
    </row>
    <row r="108" spans="6:6" x14ac:dyDescent="0.35">
      <c r="F108" s="21"/>
    </row>
    <row r="109" spans="6:6" x14ac:dyDescent="0.35">
      <c r="F109" s="21"/>
    </row>
    <row r="110" spans="6:6" x14ac:dyDescent="0.35">
      <c r="F110" s="21"/>
    </row>
    <row r="111" spans="6:6" x14ac:dyDescent="0.35">
      <c r="F111" s="21"/>
    </row>
    <row r="112" spans="6:6" x14ac:dyDescent="0.35">
      <c r="F112" s="21"/>
    </row>
    <row r="113" spans="6:6" x14ac:dyDescent="0.35">
      <c r="F113" s="21"/>
    </row>
    <row r="114" spans="6:6" x14ac:dyDescent="0.35">
      <c r="F114" s="21"/>
    </row>
    <row r="115" spans="6:6" x14ac:dyDescent="0.35">
      <c r="F115" s="21"/>
    </row>
    <row r="116" spans="6:6" x14ac:dyDescent="0.35">
      <c r="F116" s="21"/>
    </row>
    <row r="117" spans="6:6" x14ac:dyDescent="0.35">
      <c r="F117" s="21"/>
    </row>
    <row r="118" spans="6:6" x14ac:dyDescent="0.35">
      <c r="F118" s="21"/>
    </row>
    <row r="119" spans="6:6" x14ac:dyDescent="0.35">
      <c r="F119" s="21"/>
    </row>
    <row r="120" spans="6:6" x14ac:dyDescent="0.35">
      <c r="F120" s="21"/>
    </row>
    <row r="121" spans="6:6" x14ac:dyDescent="0.35">
      <c r="F121" s="21"/>
    </row>
    <row r="122" spans="6:6" x14ac:dyDescent="0.35">
      <c r="F122" s="21"/>
    </row>
    <row r="123" spans="6:6" x14ac:dyDescent="0.35">
      <c r="F123" s="21"/>
    </row>
    <row r="124" spans="6:6" x14ac:dyDescent="0.35">
      <c r="F124" s="21"/>
    </row>
    <row r="125" spans="6:6" x14ac:dyDescent="0.35">
      <c r="F125" s="21"/>
    </row>
    <row r="126" spans="6:6" x14ac:dyDescent="0.35">
      <c r="F126" s="21"/>
    </row>
    <row r="127" spans="6:6" x14ac:dyDescent="0.35">
      <c r="F127" s="21"/>
    </row>
    <row r="128" spans="6:6" x14ac:dyDescent="0.35">
      <c r="F128" s="21"/>
    </row>
    <row r="129" spans="6:6" x14ac:dyDescent="0.35">
      <c r="F129" s="21"/>
    </row>
    <row r="130" spans="6:6" x14ac:dyDescent="0.35">
      <c r="F130" s="21"/>
    </row>
    <row r="131" spans="6:6" x14ac:dyDescent="0.35">
      <c r="F131" s="21"/>
    </row>
    <row r="132" spans="6:6" x14ac:dyDescent="0.35">
      <c r="F132" s="21"/>
    </row>
    <row r="133" spans="6:6" x14ac:dyDescent="0.35">
      <c r="F133" s="21"/>
    </row>
    <row r="134" spans="6:6" x14ac:dyDescent="0.35">
      <c r="F134" s="21"/>
    </row>
    <row r="135" spans="6:6" x14ac:dyDescent="0.35">
      <c r="F135" s="21"/>
    </row>
    <row r="136" spans="6:6" x14ac:dyDescent="0.35">
      <c r="F136" s="21"/>
    </row>
    <row r="137" spans="6:6" x14ac:dyDescent="0.35">
      <c r="F137" s="21"/>
    </row>
    <row r="138" spans="6:6" x14ac:dyDescent="0.35">
      <c r="F138" s="21"/>
    </row>
    <row r="139" spans="6:6" x14ac:dyDescent="0.35">
      <c r="F139" s="21"/>
    </row>
    <row r="140" spans="6:6" x14ac:dyDescent="0.35">
      <c r="F140" s="21"/>
    </row>
    <row r="141" spans="6:6" x14ac:dyDescent="0.35">
      <c r="F141" s="21"/>
    </row>
    <row r="142" spans="6:6" x14ac:dyDescent="0.35">
      <c r="F142" s="21"/>
    </row>
    <row r="143" spans="6:6" x14ac:dyDescent="0.35">
      <c r="F143" s="21"/>
    </row>
    <row r="144" spans="6:6" x14ac:dyDescent="0.35">
      <c r="F144" s="21"/>
    </row>
    <row r="145" spans="6:6" x14ac:dyDescent="0.35">
      <c r="F145" s="21"/>
    </row>
    <row r="146" spans="6:6" x14ac:dyDescent="0.35">
      <c r="F146" s="21"/>
    </row>
    <row r="147" spans="6:6" x14ac:dyDescent="0.35">
      <c r="F147" s="21"/>
    </row>
    <row r="148" spans="6:6" x14ac:dyDescent="0.35">
      <c r="F148" s="21"/>
    </row>
    <row r="149" spans="6:6" x14ac:dyDescent="0.35">
      <c r="F149" s="21"/>
    </row>
    <row r="150" spans="6:6" x14ac:dyDescent="0.35">
      <c r="F150" s="21"/>
    </row>
    <row r="151" spans="6:6" x14ac:dyDescent="0.35">
      <c r="F151" s="21"/>
    </row>
    <row r="152" spans="6:6" x14ac:dyDescent="0.35">
      <c r="F152" s="21"/>
    </row>
    <row r="153" spans="6:6" x14ac:dyDescent="0.35">
      <c r="F153" s="21"/>
    </row>
    <row r="154" spans="6:6" x14ac:dyDescent="0.35">
      <c r="F154" s="21"/>
    </row>
    <row r="155" spans="6:6" x14ac:dyDescent="0.35">
      <c r="F155" s="21"/>
    </row>
    <row r="156" spans="6:6" x14ac:dyDescent="0.35">
      <c r="F156" s="21"/>
    </row>
    <row r="157" spans="6:6" x14ac:dyDescent="0.35">
      <c r="F157" s="21"/>
    </row>
    <row r="158" spans="6:6" x14ac:dyDescent="0.35">
      <c r="F158" s="21"/>
    </row>
    <row r="159" spans="6:6" x14ac:dyDescent="0.35">
      <c r="F159" s="21"/>
    </row>
    <row r="160" spans="6:6" x14ac:dyDescent="0.35">
      <c r="F160" s="21"/>
    </row>
    <row r="161" spans="6:6" x14ac:dyDescent="0.35">
      <c r="F161" s="21"/>
    </row>
    <row r="162" spans="6:6" x14ac:dyDescent="0.35">
      <c r="F162" s="21"/>
    </row>
    <row r="163" spans="6:6" x14ac:dyDescent="0.35">
      <c r="F163" s="21"/>
    </row>
    <row r="164" spans="6:6" x14ac:dyDescent="0.35">
      <c r="F164" s="21"/>
    </row>
  </sheetData>
  <pageMargins left="0.33" right="0.37" top="0.53" bottom="0.5" header="0.28000000000000003" footer="0.28000000000000003"/>
  <pageSetup paperSize="9" orientation="landscape" r:id="rId1"/>
  <headerFooter alignWithMargins="0">
    <oddHeader>&amp;C&amp;8&amp;A</oddHeader>
    <oddFooter>&amp;L&amp;8&amp;D, &amp;T&amp;C&amp;8Page &amp;P of &amp;N&amp;R&amp;8&amp;F,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EA229"/>
  <sheetViews>
    <sheetView showGridLines="0" tabSelected="1" zoomScale="85" zoomScaleNormal="85" workbookViewId="0">
      <pane xSplit="10" ySplit="16" topLeftCell="K212" activePane="bottomRight" state="frozen"/>
      <selection pane="topRight" activeCell="K1" sqref="K1"/>
      <selection pane="bottomLeft" activeCell="A12" sqref="A12"/>
      <selection pane="bottomRight" activeCell="E215" sqref="E215"/>
    </sheetView>
  </sheetViews>
  <sheetFormatPr defaultColWidth="9.1328125" defaultRowHeight="12.75" x14ac:dyDescent="0.35"/>
  <cols>
    <col min="1" max="4" width="3.3984375" style="21" customWidth="1"/>
    <col min="5" max="5" width="17.73046875" style="21" customWidth="1"/>
    <col min="6" max="6" width="18.3984375" style="22" customWidth="1"/>
    <col min="7" max="9" width="7.86328125" style="22" customWidth="1"/>
    <col min="10" max="10" width="10.59765625" style="22" customWidth="1"/>
    <col min="11" max="12" width="7.86328125" style="22" customWidth="1"/>
    <col min="13" max="30" width="9.1328125" style="22"/>
    <col min="31" max="31" width="10.86328125" style="22" customWidth="1"/>
    <col min="32" max="32" width="10.265625" style="22" customWidth="1"/>
    <col min="33" max="33" width="10.3984375" style="22" customWidth="1"/>
    <col min="34" max="16384" width="9.1328125" style="22"/>
  </cols>
  <sheetData>
    <row r="1" spans="1:63" ht="13.15" thickBot="1" x14ac:dyDescent="0.4"/>
    <row r="2" spans="1:63" ht="13.15" x14ac:dyDescent="0.4">
      <c r="B2" s="1" t="s">
        <v>0</v>
      </c>
      <c r="C2" s="2"/>
      <c r="D2" s="2"/>
      <c r="E2" s="2"/>
      <c r="F2" s="3" t="s">
        <v>235</v>
      </c>
      <c r="G2" s="4"/>
      <c r="H2" s="4"/>
      <c r="I2" s="5"/>
      <c r="J2" s="6"/>
    </row>
    <row r="3" spans="1:63" ht="13.15" x14ac:dyDescent="0.4">
      <c r="B3" s="7" t="s">
        <v>1</v>
      </c>
      <c r="C3" s="8"/>
      <c r="D3" s="8"/>
      <c r="E3" s="8"/>
      <c r="F3" s="16"/>
      <c r="G3" s="10"/>
      <c r="H3" s="10"/>
      <c r="I3" s="11"/>
      <c r="J3" s="12"/>
      <c r="L3" s="23" t="s">
        <v>5</v>
      </c>
      <c r="M3" s="26" t="s">
        <v>8</v>
      </c>
    </row>
    <row r="4" spans="1:63" ht="13.15" x14ac:dyDescent="0.4">
      <c r="B4" s="7" t="s">
        <v>9</v>
      </c>
      <c r="C4" s="8"/>
      <c r="D4" s="8"/>
      <c r="E4" s="8"/>
      <c r="F4" s="30"/>
      <c r="G4" s="10"/>
      <c r="H4" s="10"/>
      <c r="I4" s="11"/>
      <c r="J4" s="12"/>
      <c r="L4" s="24" t="s">
        <v>7</v>
      </c>
      <c r="M4" s="26" t="s">
        <v>11</v>
      </c>
    </row>
    <row r="5" spans="1:63" ht="13.15" x14ac:dyDescent="0.4">
      <c r="B5" s="7" t="s">
        <v>2</v>
      </c>
      <c r="C5" s="8"/>
      <c r="D5" s="8"/>
      <c r="E5" s="8"/>
      <c r="F5" s="30"/>
      <c r="G5" s="13"/>
      <c r="H5" s="13"/>
      <c r="I5" s="14"/>
      <c r="J5" s="15"/>
      <c r="L5" s="25" t="s">
        <v>6</v>
      </c>
      <c r="M5" s="26" t="s">
        <v>10</v>
      </c>
    </row>
    <row r="6" spans="1:63" ht="13.15" x14ac:dyDescent="0.4">
      <c r="B6" s="7" t="s">
        <v>3</v>
      </c>
      <c r="C6" s="8"/>
      <c r="D6" s="8"/>
      <c r="E6" s="8"/>
      <c r="F6" s="16"/>
      <c r="G6" s="16"/>
      <c r="H6" s="16"/>
      <c r="I6" s="9"/>
      <c r="J6" s="15"/>
    </row>
    <row r="7" spans="1:63" ht="13.5" thickBot="1" x14ac:dyDescent="0.45">
      <c r="B7" s="17" t="s">
        <v>4</v>
      </c>
      <c r="C7" s="18"/>
      <c r="D7" s="18"/>
      <c r="E7" s="18"/>
      <c r="F7" s="19" t="s">
        <v>186</v>
      </c>
      <c r="G7" s="19"/>
      <c r="H7" s="19"/>
      <c r="I7" s="19"/>
      <c r="J7" s="20"/>
    </row>
    <row r="8" spans="1:63" x14ac:dyDescent="0.35">
      <c r="F8" s="21"/>
    </row>
    <row r="9" spans="1:63" ht="13.15" x14ac:dyDescent="0.4">
      <c r="B9" s="171" t="s">
        <v>181</v>
      </c>
      <c r="C9" s="172"/>
      <c r="D9" s="172"/>
      <c r="E9" s="172"/>
      <c r="F9" s="172"/>
      <c r="G9" s="173"/>
      <c r="H9" s="174"/>
    </row>
    <row r="10" spans="1:63" x14ac:dyDescent="0.35">
      <c r="B10" s="160" t="s">
        <v>182</v>
      </c>
      <c r="C10" s="161"/>
      <c r="D10" s="161"/>
      <c r="E10" s="161"/>
      <c r="F10" s="161"/>
      <c r="G10" s="36"/>
      <c r="H10" s="162"/>
    </row>
    <row r="11" spans="1:63" x14ac:dyDescent="0.35">
      <c r="B11" s="163"/>
      <c r="C11" s="161"/>
      <c r="D11" s="161"/>
      <c r="E11" s="161"/>
      <c r="F11" s="161"/>
      <c r="G11" s="36"/>
      <c r="H11" s="162"/>
    </row>
    <row r="12" spans="1:63" ht="13.15" x14ac:dyDescent="0.4">
      <c r="B12" s="164" t="s">
        <v>183</v>
      </c>
      <c r="C12" s="161"/>
      <c r="D12" s="161"/>
      <c r="E12" s="161"/>
      <c r="F12" s="147" t="s">
        <v>14</v>
      </c>
      <c r="G12" s="161"/>
      <c r="H12" s="165" t="s">
        <v>190</v>
      </c>
      <c r="I12" s="150" t="s">
        <v>14</v>
      </c>
      <c r="J12" s="150" t="s">
        <v>24</v>
      </c>
      <c r="K12" s="150" t="s">
        <v>18</v>
      </c>
      <c r="L12" s="150" t="s">
        <v>19</v>
      </c>
    </row>
    <row r="13" spans="1:63" ht="13.15" x14ac:dyDescent="0.4">
      <c r="B13" s="164" t="s">
        <v>185</v>
      </c>
      <c r="C13" s="161"/>
      <c r="D13" s="161"/>
      <c r="E13" s="161"/>
      <c r="F13" s="159" t="s">
        <v>74</v>
      </c>
      <c r="G13" s="36"/>
      <c r="H13" s="162"/>
      <c r="L13" s="122" t="s">
        <v>75</v>
      </c>
    </row>
    <row r="14" spans="1:63" ht="13.15" x14ac:dyDescent="0.4">
      <c r="B14" s="166" t="s">
        <v>184</v>
      </c>
      <c r="C14" s="167"/>
      <c r="D14" s="167"/>
      <c r="E14" s="167"/>
      <c r="F14" s="168" t="s">
        <v>23</v>
      </c>
      <c r="G14" s="169"/>
      <c r="H14" s="170"/>
      <c r="L14" s="122" t="s">
        <v>74</v>
      </c>
    </row>
    <row r="15" spans="1:63" x14ac:dyDescent="0.35">
      <c r="F15" s="21"/>
      <c r="L15" s="107" t="s">
        <v>73</v>
      </c>
    </row>
    <row r="16" spans="1:63" s="43" customFormat="1" x14ac:dyDescent="0.35">
      <c r="A16" s="42"/>
      <c r="B16" s="42"/>
      <c r="C16" s="42"/>
      <c r="D16" s="42"/>
      <c r="E16" s="42"/>
      <c r="F16" s="42"/>
      <c r="G16" s="43" t="s">
        <v>33</v>
      </c>
      <c r="H16" s="43" t="s">
        <v>34</v>
      </c>
      <c r="I16" s="43" t="s">
        <v>35</v>
      </c>
      <c r="J16" s="43" t="s">
        <v>36</v>
      </c>
      <c r="M16" s="132" t="s">
        <v>39</v>
      </c>
      <c r="N16" s="89">
        <v>1</v>
      </c>
      <c r="O16" s="89">
        <f>N16+1</f>
        <v>2</v>
      </c>
      <c r="P16" s="89">
        <f t="shared" ref="P16:BK16" si="0">O16+1</f>
        <v>3</v>
      </c>
      <c r="Q16" s="89">
        <f t="shared" si="0"/>
        <v>4</v>
      </c>
      <c r="R16" s="89">
        <f t="shared" si="0"/>
        <v>5</v>
      </c>
      <c r="S16" s="89">
        <f t="shared" si="0"/>
        <v>6</v>
      </c>
      <c r="T16" s="89">
        <f t="shared" si="0"/>
        <v>7</v>
      </c>
      <c r="U16" s="89">
        <f t="shared" si="0"/>
        <v>8</v>
      </c>
      <c r="V16" s="89">
        <f t="shared" si="0"/>
        <v>9</v>
      </c>
      <c r="W16" s="89">
        <f t="shared" si="0"/>
        <v>10</v>
      </c>
      <c r="X16" s="89">
        <f t="shared" si="0"/>
        <v>11</v>
      </c>
      <c r="Y16" s="89">
        <f t="shared" si="0"/>
        <v>12</v>
      </c>
      <c r="Z16" s="89">
        <f t="shared" si="0"/>
        <v>13</v>
      </c>
      <c r="AA16" s="89">
        <f t="shared" si="0"/>
        <v>14</v>
      </c>
      <c r="AB16" s="89">
        <f t="shared" si="0"/>
        <v>15</v>
      </c>
      <c r="AC16" s="89">
        <f t="shared" si="0"/>
        <v>16</v>
      </c>
      <c r="AD16" s="89">
        <f t="shared" si="0"/>
        <v>17</v>
      </c>
      <c r="AE16" s="89">
        <f t="shared" si="0"/>
        <v>18</v>
      </c>
      <c r="AF16" s="89">
        <f t="shared" si="0"/>
        <v>19</v>
      </c>
      <c r="AG16" s="89">
        <f t="shared" si="0"/>
        <v>20</v>
      </c>
      <c r="AH16" s="89">
        <f t="shared" si="0"/>
        <v>21</v>
      </c>
      <c r="AI16" s="89">
        <f t="shared" si="0"/>
        <v>22</v>
      </c>
      <c r="AJ16" s="89">
        <f t="shared" si="0"/>
        <v>23</v>
      </c>
      <c r="AK16" s="89">
        <f t="shared" si="0"/>
        <v>24</v>
      </c>
      <c r="AL16" s="89">
        <f t="shared" si="0"/>
        <v>25</v>
      </c>
      <c r="AM16" s="89">
        <f t="shared" si="0"/>
        <v>26</v>
      </c>
      <c r="AN16" s="89">
        <f t="shared" si="0"/>
        <v>27</v>
      </c>
      <c r="AO16" s="89">
        <f t="shared" si="0"/>
        <v>28</v>
      </c>
      <c r="AP16" s="89">
        <f t="shared" si="0"/>
        <v>29</v>
      </c>
      <c r="AQ16" s="89">
        <f t="shared" si="0"/>
        <v>30</v>
      </c>
      <c r="AR16" s="89">
        <f t="shared" si="0"/>
        <v>31</v>
      </c>
      <c r="AS16" s="89">
        <f t="shared" si="0"/>
        <v>32</v>
      </c>
      <c r="AT16" s="89">
        <f t="shared" si="0"/>
        <v>33</v>
      </c>
      <c r="AU16" s="89">
        <f t="shared" si="0"/>
        <v>34</v>
      </c>
      <c r="AV16" s="89">
        <f t="shared" si="0"/>
        <v>35</v>
      </c>
      <c r="AW16" s="89">
        <f>AV16+1</f>
        <v>36</v>
      </c>
      <c r="AX16" s="89">
        <f t="shared" si="0"/>
        <v>37</v>
      </c>
      <c r="AY16" s="89">
        <f t="shared" si="0"/>
        <v>38</v>
      </c>
      <c r="AZ16" s="89">
        <f t="shared" si="0"/>
        <v>39</v>
      </c>
      <c r="BA16" s="89">
        <f t="shared" si="0"/>
        <v>40</v>
      </c>
      <c r="BB16" s="89">
        <f t="shared" si="0"/>
        <v>41</v>
      </c>
      <c r="BC16" s="89">
        <f t="shared" si="0"/>
        <v>42</v>
      </c>
      <c r="BD16" s="89">
        <f t="shared" si="0"/>
        <v>43</v>
      </c>
      <c r="BE16" s="89">
        <f t="shared" si="0"/>
        <v>44</v>
      </c>
      <c r="BF16" s="89">
        <f t="shared" si="0"/>
        <v>45</v>
      </c>
      <c r="BG16" s="89">
        <f t="shared" si="0"/>
        <v>46</v>
      </c>
      <c r="BH16" s="89">
        <f t="shared" si="0"/>
        <v>47</v>
      </c>
      <c r="BI16" s="89">
        <f t="shared" si="0"/>
        <v>48</v>
      </c>
      <c r="BJ16" s="89">
        <f t="shared" si="0"/>
        <v>49</v>
      </c>
      <c r="BK16" s="89">
        <f t="shared" si="0"/>
        <v>50</v>
      </c>
    </row>
    <row r="17" spans="1:10" x14ac:dyDescent="0.35">
      <c r="F17" s="21"/>
    </row>
    <row r="18" spans="1:10" s="47" customFormat="1" x14ac:dyDescent="0.35">
      <c r="A18" s="21"/>
      <c r="B18" s="98" t="s">
        <v>134</v>
      </c>
      <c r="C18" s="46"/>
      <c r="D18" s="46"/>
      <c r="E18" s="46"/>
      <c r="F18" s="46"/>
    </row>
    <row r="19" spans="1:10" x14ac:dyDescent="0.35">
      <c r="F19" s="21"/>
    </row>
    <row r="20" spans="1:10" s="49" customFormat="1" ht="13.15" x14ac:dyDescent="0.4">
      <c r="A20" s="21"/>
      <c r="B20" s="21"/>
      <c r="C20" s="96" t="s">
        <v>25</v>
      </c>
      <c r="D20" s="99"/>
      <c r="E20" s="48"/>
      <c r="F20" s="48"/>
      <c r="G20" s="97" t="str">
        <f>$F$12</f>
        <v>Orphan</v>
      </c>
      <c r="H20" s="100"/>
    </row>
    <row r="21" spans="1:10" x14ac:dyDescent="0.35">
      <c r="D21" s="91"/>
      <c r="F21" s="21"/>
      <c r="G21" s="94" t="s">
        <v>38</v>
      </c>
      <c r="H21" s="88" t="s">
        <v>77</v>
      </c>
      <c r="I21" s="88" t="s">
        <v>79</v>
      </c>
      <c r="J21" s="93" t="s">
        <v>78</v>
      </c>
    </row>
    <row r="22" spans="1:10" x14ac:dyDescent="0.35">
      <c r="D22" s="91"/>
      <c r="F22" s="21"/>
      <c r="G22" s="94"/>
      <c r="H22" s="88"/>
      <c r="I22" s="88"/>
      <c r="J22" s="88"/>
    </row>
    <row r="23" spans="1:10" x14ac:dyDescent="0.35">
      <c r="D23" s="21" t="s">
        <v>20</v>
      </c>
      <c r="F23" s="21"/>
      <c r="G23" s="102">
        <f>INDEX(Assumptions!$E$32:$J$40,MATCH('eNPV model'!D23,Assumptions!$E$32:$E$40,0),MATCH('eNPV model'!$G$20,Assumptions!$E$32:$J$32,0))</f>
        <v>12</v>
      </c>
      <c r="H23" s="105">
        <f t="shared" ref="H23:H30" si="1">ROUND(G23/6,0)</f>
        <v>2</v>
      </c>
      <c r="I23" s="22">
        <f t="shared" ref="I23:I30" si="2">IF(AND(D23=$F$14,I22=0),1,IF(I22&gt;0,I22+H22,0))</f>
        <v>0</v>
      </c>
      <c r="J23" s="22">
        <f>IF(I23=0,0,H23+J22)</f>
        <v>0</v>
      </c>
    </row>
    <row r="24" spans="1:10" x14ac:dyDescent="0.35">
      <c r="D24" s="21" t="s">
        <v>21</v>
      </c>
      <c r="F24" s="21"/>
      <c r="G24" s="102">
        <f>INDEX(Assumptions!$E$32:$J$40,MATCH('eNPV model'!D24,Assumptions!$E$32:$E$40,0),MATCH('eNPV model'!$G$20,Assumptions!$E$32:$J$32,0))</f>
        <v>18</v>
      </c>
      <c r="H24" s="105">
        <f t="shared" si="1"/>
        <v>3</v>
      </c>
      <c r="I24" s="22">
        <f t="shared" si="2"/>
        <v>0</v>
      </c>
      <c r="J24" s="22">
        <f t="shared" ref="J24:J30" si="3">IF(I24=0,0,H24+J23)</f>
        <v>0</v>
      </c>
    </row>
    <row r="25" spans="1:10" x14ac:dyDescent="0.35">
      <c r="D25" s="21" t="s">
        <v>22</v>
      </c>
      <c r="F25" s="21"/>
      <c r="G25" s="102">
        <f>INDEX(Assumptions!$E$32:$J$40,MATCH('eNPV model'!D25,Assumptions!$E$32:$E$40,0),MATCH('eNPV model'!$G$20,Assumptions!$E$32:$J$32,0))</f>
        <v>24</v>
      </c>
      <c r="H25" s="105">
        <f t="shared" si="1"/>
        <v>4</v>
      </c>
      <c r="I25" s="22">
        <f t="shared" si="2"/>
        <v>0</v>
      </c>
      <c r="J25" s="22">
        <f t="shared" si="3"/>
        <v>0</v>
      </c>
    </row>
    <row r="26" spans="1:10" x14ac:dyDescent="0.35">
      <c r="D26" s="21" t="s">
        <v>23</v>
      </c>
      <c r="F26" s="21"/>
      <c r="G26" s="102">
        <f>INDEX(Assumptions!$E$32:$J$40,MATCH('eNPV model'!D26,Assumptions!$E$32:$E$40,0),MATCH('eNPV model'!$G$20,Assumptions!$E$32:$J$32,0))</f>
        <v>12</v>
      </c>
      <c r="H26" s="105">
        <f t="shared" si="1"/>
        <v>2</v>
      </c>
      <c r="I26" s="22">
        <f t="shared" si="2"/>
        <v>1</v>
      </c>
      <c r="J26" s="22">
        <f t="shared" si="3"/>
        <v>2</v>
      </c>
    </row>
    <row r="27" spans="1:10" x14ac:dyDescent="0.35">
      <c r="D27" s="91" t="s">
        <v>15</v>
      </c>
      <c r="F27" s="21"/>
      <c r="G27" s="102">
        <f>INDEX(Assumptions!$E$32:$J$40,MATCH('eNPV model'!D27,Assumptions!$E$32:$E$40,0),MATCH('eNPV model'!$G$20,Assumptions!$E$32:$J$32,0))</f>
        <v>23.650126010254628</v>
      </c>
      <c r="H27" s="105">
        <f t="shared" si="1"/>
        <v>4</v>
      </c>
      <c r="I27" s="22">
        <f t="shared" si="2"/>
        <v>3</v>
      </c>
      <c r="J27" s="22">
        <f t="shared" si="3"/>
        <v>6</v>
      </c>
    </row>
    <row r="28" spans="1:10" x14ac:dyDescent="0.35">
      <c r="D28" s="91" t="s">
        <v>16</v>
      </c>
      <c r="F28" s="21"/>
      <c r="G28" s="102">
        <f>INDEX(Assumptions!$E$32:$J$40,MATCH('eNPV model'!D28,Assumptions!$E$32:$E$40,0),MATCH('eNPV model'!$G$20,Assumptions!$E$32:$J$32,0))</f>
        <v>36</v>
      </c>
      <c r="H28" s="105">
        <f t="shared" si="1"/>
        <v>6</v>
      </c>
      <c r="I28" s="22">
        <f t="shared" si="2"/>
        <v>7</v>
      </c>
      <c r="J28" s="22">
        <f t="shared" si="3"/>
        <v>12</v>
      </c>
    </row>
    <row r="29" spans="1:10" x14ac:dyDescent="0.35">
      <c r="D29" s="91" t="s">
        <v>17</v>
      </c>
      <c r="F29" s="21"/>
      <c r="G29" s="102">
        <f>INDEX(Assumptions!$E$32:$J$40,MATCH('eNPV model'!D29,Assumptions!$E$32:$E$40,0),MATCH('eNPV model'!$G$20,Assumptions!$E$32:$J$32,0))</f>
        <v>48</v>
      </c>
      <c r="H29" s="105">
        <f t="shared" si="1"/>
        <v>8</v>
      </c>
      <c r="I29" s="22">
        <f t="shared" si="2"/>
        <v>13</v>
      </c>
      <c r="J29" s="22">
        <f t="shared" si="3"/>
        <v>20</v>
      </c>
    </row>
    <row r="30" spans="1:10" x14ac:dyDescent="0.35">
      <c r="D30" s="91" t="s">
        <v>194</v>
      </c>
      <c r="F30" s="21"/>
      <c r="G30" s="102">
        <f>INDEX(Assumptions!$E$32:$J$40,MATCH('eNPV model'!D30,Assumptions!$E$32:$E$40,0),MATCH('eNPV model'!$G$20,Assumptions!$E$32:$J$32,0))</f>
        <v>18</v>
      </c>
      <c r="H30" s="105">
        <f t="shared" si="1"/>
        <v>3</v>
      </c>
      <c r="I30" s="22">
        <f t="shared" si="2"/>
        <v>21</v>
      </c>
      <c r="J30" s="22">
        <f t="shared" si="3"/>
        <v>23</v>
      </c>
    </row>
    <row r="31" spans="1:10" x14ac:dyDescent="0.35">
      <c r="D31" s="91"/>
      <c r="F31" s="21"/>
      <c r="G31" s="102"/>
      <c r="H31" s="103"/>
      <c r="I31" s="105"/>
    </row>
    <row r="32" spans="1:10" s="49" customFormat="1" x14ac:dyDescent="0.35">
      <c r="A32" s="21"/>
      <c r="B32" s="21"/>
      <c r="C32" s="96" t="s">
        <v>99</v>
      </c>
      <c r="D32" s="99"/>
      <c r="E32" s="48"/>
      <c r="F32" s="48"/>
      <c r="G32" s="114"/>
      <c r="H32" s="115"/>
      <c r="I32" s="106"/>
    </row>
    <row r="33" spans="1:51" s="51" customFormat="1" x14ac:dyDescent="0.35">
      <c r="A33" s="50"/>
      <c r="B33" s="50"/>
      <c r="C33" s="109"/>
      <c r="D33" s="91"/>
      <c r="E33" s="50"/>
      <c r="F33" s="50"/>
      <c r="G33" s="116"/>
      <c r="H33" s="117"/>
      <c r="I33" s="118"/>
    </row>
    <row r="34" spans="1:51" x14ac:dyDescent="0.35">
      <c r="B34" s="22"/>
      <c r="C34" s="93"/>
      <c r="D34" s="21" t="s">
        <v>20</v>
      </c>
      <c r="F34" s="21"/>
      <c r="G34" s="101">
        <f>INDEX(Assumptions!$E$57:$J$65,MATCH('eNPV model'!D34,Assumptions!$E$57:$E$65,0),MATCH('eNPV model'!$F$12,Assumptions!$E$57:$J$57,0))</f>
        <v>1</v>
      </c>
      <c r="H34" s="103"/>
      <c r="I34" s="105"/>
    </row>
    <row r="35" spans="1:51" x14ac:dyDescent="0.35">
      <c r="C35" s="93"/>
      <c r="D35" s="21" t="s">
        <v>21</v>
      </c>
      <c r="F35" s="21"/>
      <c r="G35" s="101">
        <f>INDEX(Assumptions!$E$57:$J$65,MATCH('eNPV model'!D35,Assumptions!$E$57:$E$65,0),MATCH('eNPV model'!$F$12,Assumptions!$E$57:$J$57,0))</f>
        <v>3</v>
      </c>
      <c r="H35" s="103"/>
      <c r="I35" s="105"/>
    </row>
    <row r="36" spans="1:51" x14ac:dyDescent="0.35">
      <c r="C36" s="93"/>
      <c r="D36" s="21" t="s">
        <v>22</v>
      </c>
      <c r="F36" s="21"/>
      <c r="G36" s="101">
        <f>INDEX(Assumptions!$E$57:$J$65,MATCH('eNPV model'!D36,Assumptions!$E$57:$E$65,0),MATCH('eNPV model'!$F$12,Assumptions!$E$57:$J$57,0))</f>
        <v>12</v>
      </c>
      <c r="H36" s="103"/>
      <c r="I36" s="105"/>
    </row>
    <row r="37" spans="1:51" x14ac:dyDescent="0.35">
      <c r="C37" s="93"/>
      <c r="D37" s="21" t="s">
        <v>23</v>
      </c>
      <c r="F37" s="21"/>
      <c r="G37" s="101">
        <f>INDEX(Assumptions!$E$57:$J$65,MATCH('eNPV model'!D37,Assumptions!$E$57:$E$65,0),MATCH('eNPV model'!$F$12,Assumptions!$E$57:$J$57,0))</f>
        <v>6</v>
      </c>
      <c r="H37" s="103"/>
      <c r="I37" s="105"/>
    </row>
    <row r="38" spans="1:51" x14ac:dyDescent="0.35">
      <c r="C38" s="93"/>
      <c r="D38" s="91" t="s">
        <v>15</v>
      </c>
      <c r="F38" s="21"/>
      <c r="G38" s="101">
        <f>INDEX(Assumptions!$E$57:$J$65,MATCH('eNPV model'!D38,Assumptions!$E$57:$E$65,0),MATCH('eNPV model'!$F$12,Assumptions!$E$57:$J$57,0))</f>
        <v>35</v>
      </c>
      <c r="H38" s="103"/>
      <c r="I38" s="105"/>
    </row>
    <row r="39" spans="1:51" x14ac:dyDescent="0.35">
      <c r="C39" s="93"/>
      <c r="D39" s="91" t="s">
        <v>16</v>
      </c>
      <c r="F39" s="21"/>
      <c r="G39" s="101">
        <f>INDEX(Assumptions!$E$57:$J$65,MATCH('eNPV model'!D39,Assumptions!$E$57:$E$65,0),MATCH('eNPV model'!$F$12,Assumptions!$E$57:$J$57,0))</f>
        <v>72.5</v>
      </c>
      <c r="H39" s="103"/>
      <c r="I39" s="105"/>
    </row>
    <row r="40" spans="1:51" x14ac:dyDescent="0.35">
      <c r="C40" s="93"/>
      <c r="D40" s="91" t="s">
        <v>17</v>
      </c>
      <c r="F40" s="21"/>
      <c r="G40" s="101">
        <f>INDEX(Assumptions!$E$57:$J$65,MATCH('eNPV model'!D40,Assumptions!$E$57:$E$65,0),MATCH('eNPV model'!$F$12,Assumptions!$E$57:$J$57,0))</f>
        <v>115</v>
      </c>
      <c r="H40" s="103"/>
      <c r="I40" s="105"/>
    </row>
    <row r="41" spans="1:51" x14ac:dyDescent="0.35">
      <c r="C41" s="93"/>
      <c r="D41" s="91" t="s">
        <v>194</v>
      </c>
      <c r="F41" s="21"/>
      <c r="G41" s="101">
        <f>INDEX(Assumptions!$E$57:$J$65,MATCH('eNPV model'!D41,Assumptions!$E$57:$E$65,0),MATCH('eNPV model'!$F$12,Assumptions!$E$57:$J$57,0))</f>
        <v>49</v>
      </c>
      <c r="H41" s="103"/>
      <c r="I41" s="105"/>
    </row>
    <row r="42" spans="1:51" s="51" customFormat="1" x14ac:dyDescent="0.35">
      <c r="A42" s="50"/>
      <c r="B42" s="50"/>
      <c r="C42" s="50"/>
      <c r="D42" s="91"/>
      <c r="E42" s="50"/>
      <c r="F42" s="50"/>
      <c r="G42" s="116"/>
      <c r="H42" s="117"/>
      <c r="I42" s="118"/>
      <c r="N42" s="123" t="s">
        <v>80</v>
      </c>
      <c r="O42" s="123" t="s">
        <v>80</v>
      </c>
      <c r="P42" s="123" t="s">
        <v>81</v>
      </c>
      <c r="Q42" s="123" t="s">
        <v>81</v>
      </c>
      <c r="R42" s="123" t="s">
        <v>82</v>
      </c>
      <c r="S42" s="123" t="s">
        <v>82</v>
      </c>
      <c r="T42" s="123" t="s">
        <v>83</v>
      </c>
      <c r="U42" s="123" t="s">
        <v>83</v>
      </c>
      <c r="V42" s="123" t="s">
        <v>84</v>
      </c>
      <c r="W42" s="123" t="s">
        <v>84</v>
      </c>
      <c r="X42" s="123" t="s">
        <v>85</v>
      </c>
      <c r="Y42" s="123" t="s">
        <v>85</v>
      </c>
      <c r="Z42" s="123" t="s">
        <v>86</v>
      </c>
      <c r="AA42" s="123" t="s">
        <v>86</v>
      </c>
      <c r="AB42" s="123" t="s">
        <v>87</v>
      </c>
      <c r="AC42" s="123" t="s">
        <v>87</v>
      </c>
      <c r="AD42" s="123" t="s">
        <v>88</v>
      </c>
      <c r="AE42" s="123" t="s">
        <v>88</v>
      </c>
      <c r="AF42" s="123" t="s">
        <v>89</v>
      </c>
      <c r="AG42" s="123" t="s">
        <v>89</v>
      </c>
      <c r="AH42" s="123" t="s">
        <v>90</v>
      </c>
      <c r="AI42" s="123" t="s">
        <v>90</v>
      </c>
      <c r="AJ42" s="123" t="s">
        <v>91</v>
      </c>
      <c r="AK42" s="123" t="s">
        <v>91</v>
      </c>
      <c r="AL42" s="123" t="s">
        <v>92</v>
      </c>
      <c r="AM42" s="123" t="s">
        <v>92</v>
      </c>
      <c r="AN42" s="123" t="s">
        <v>93</v>
      </c>
      <c r="AO42" s="123" t="s">
        <v>93</v>
      </c>
      <c r="AP42" s="123" t="s">
        <v>94</v>
      </c>
      <c r="AQ42" s="123" t="s">
        <v>94</v>
      </c>
      <c r="AR42" s="123" t="s">
        <v>95</v>
      </c>
      <c r="AS42" s="123" t="s">
        <v>95</v>
      </c>
      <c r="AT42" s="123" t="s">
        <v>96</v>
      </c>
      <c r="AU42" s="123" t="s">
        <v>96</v>
      </c>
      <c r="AV42" s="123" t="s">
        <v>97</v>
      </c>
      <c r="AW42" s="123" t="s">
        <v>97</v>
      </c>
      <c r="AX42" s="123" t="s">
        <v>98</v>
      </c>
      <c r="AY42" s="123" t="s">
        <v>98</v>
      </c>
    </row>
    <row r="43" spans="1:51" s="51" customFormat="1" x14ac:dyDescent="0.35">
      <c r="A43" s="50"/>
      <c r="B43" s="50"/>
      <c r="C43" s="50"/>
      <c r="D43" s="91"/>
      <c r="E43" s="50"/>
      <c r="F43" s="50"/>
      <c r="G43" s="116"/>
      <c r="H43" s="117"/>
      <c r="I43" s="118"/>
      <c r="M43" s="130" t="s">
        <v>103</v>
      </c>
      <c r="N43" s="51">
        <v>1</v>
      </c>
      <c r="O43" s="51">
        <v>2</v>
      </c>
      <c r="P43" s="51">
        <v>3</v>
      </c>
      <c r="Q43" s="51">
        <v>4</v>
      </c>
      <c r="R43" s="51">
        <v>5</v>
      </c>
      <c r="S43" s="51">
        <v>6</v>
      </c>
      <c r="T43" s="51">
        <v>7</v>
      </c>
      <c r="U43" s="51">
        <v>8</v>
      </c>
      <c r="V43" s="51">
        <v>9</v>
      </c>
      <c r="W43" s="51">
        <v>10</v>
      </c>
      <c r="X43" s="51">
        <v>11</v>
      </c>
      <c r="Y43" s="51">
        <v>12</v>
      </c>
      <c r="Z43" s="51">
        <v>13</v>
      </c>
      <c r="AA43" s="51">
        <v>14</v>
      </c>
      <c r="AB43" s="51">
        <v>15</v>
      </c>
      <c r="AC43" s="51">
        <v>16</v>
      </c>
      <c r="AD43" s="51">
        <v>17</v>
      </c>
      <c r="AE43" s="51">
        <v>18</v>
      </c>
      <c r="AF43" s="51">
        <v>19</v>
      </c>
      <c r="AG43" s="51">
        <v>20</v>
      </c>
      <c r="AH43" s="51">
        <v>21</v>
      </c>
      <c r="AI43" s="51">
        <v>22</v>
      </c>
      <c r="AJ43" s="51">
        <v>23</v>
      </c>
      <c r="AK43" s="51">
        <v>24</v>
      </c>
      <c r="AL43" s="51">
        <v>25</v>
      </c>
      <c r="AM43" s="51">
        <v>26</v>
      </c>
      <c r="AN43" s="51">
        <v>27</v>
      </c>
      <c r="AO43" s="51">
        <v>28</v>
      </c>
      <c r="AP43" s="51">
        <v>29</v>
      </c>
      <c r="AQ43" s="51">
        <v>30</v>
      </c>
      <c r="AR43" s="51">
        <v>31</v>
      </c>
      <c r="AS43" s="51">
        <v>32</v>
      </c>
      <c r="AT43" s="51">
        <v>33</v>
      </c>
      <c r="AU43" s="51">
        <v>34</v>
      </c>
      <c r="AV43" s="51">
        <v>35</v>
      </c>
      <c r="AW43" s="51">
        <v>36</v>
      </c>
      <c r="AX43" s="51">
        <v>37</v>
      </c>
      <c r="AY43" s="51">
        <v>38</v>
      </c>
    </row>
    <row r="44" spans="1:51" x14ac:dyDescent="0.35">
      <c r="D44" s="21" t="s">
        <v>20</v>
      </c>
      <c r="F44" s="21"/>
      <c r="G44" s="102"/>
      <c r="H44" s="103"/>
      <c r="I44" s="105"/>
      <c r="N44" s="105">
        <f t="shared" ref="N44:N51" si="4">IF($F$14=D44,IF(AND(N$43&lt;=($I23+$J23-1)),$G34/$H23,0),0)</f>
        <v>0</v>
      </c>
      <c r="O44" s="105">
        <f t="shared" ref="O44:AY44" si="5">IF(AND($I23&lt;=O$43,O$43&lt;=($J23)),$G34/$H23,0)</f>
        <v>0</v>
      </c>
      <c r="P44" s="105">
        <f t="shared" si="5"/>
        <v>0</v>
      </c>
      <c r="Q44" s="105">
        <f t="shared" si="5"/>
        <v>0</v>
      </c>
      <c r="R44" s="105">
        <f t="shared" si="5"/>
        <v>0</v>
      </c>
      <c r="S44" s="105">
        <f t="shared" si="5"/>
        <v>0</v>
      </c>
      <c r="T44" s="105">
        <f t="shared" si="5"/>
        <v>0</v>
      </c>
      <c r="U44" s="105">
        <f t="shared" si="5"/>
        <v>0</v>
      </c>
      <c r="V44" s="105">
        <f t="shared" si="5"/>
        <v>0</v>
      </c>
      <c r="W44" s="105">
        <f t="shared" si="5"/>
        <v>0</v>
      </c>
      <c r="X44" s="105">
        <f t="shared" si="5"/>
        <v>0</v>
      </c>
      <c r="Y44" s="105">
        <f t="shared" si="5"/>
        <v>0</v>
      </c>
      <c r="Z44" s="105">
        <f t="shared" si="5"/>
        <v>0</v>
      </c>
      <c r="AA44" s="105">
        <f t="shared" si="5"/>
        <v>0</v>
      </c>
      <c r="AB44" s="105">
        <f t="shared" si="5"/>
        <v>0</v>
      </c>
      <c r="AC44" s="105">
        <f t="shared" si="5"/>
        <v>0</v>
      </c>
      <c r="AD44" s="105">
        <f t="shared" si="5"/>
        <v>0</v>
      </c>
      <c r="AE44" s="105">
        <f t="shared" si="5"/>
        <v>0</v>
      </c>
      <c r="AF44" s="105">
        <f t="shared" si="5"/>
        <v>0</v>
      </c>
      <c r="AG44" s="105">
        <f t="shared" si="5"/>
        <v>0</v>
      </c>
      <c r="AH44" s="105">
        <f t="shared" si="5"/>
        <v>0</v>
      </c>
      <c r="AI44" s="105">
        <f t="shared" si="5"/>
        <v>0</v>
      </c>
      <c r="AJ44" s="105">
        <f t="shared" si="5"/>
        <v>0</v>
      </c>
      <c r="AK44" s="105">
        <f t="shared" si="5"/>
        <v>0</v>
      </c>
      <c r="AL44" s="105">
        <f t="shared" si="5"/>
        <v>0</v>
      </c>
      <c r="AM44" s="105">
        <f t="shared" si="5"/>
        <v>0</v>
      </c>
      <c r="AN44" s="105">
        <f t="shared" si="5"/>
        <v>0</v>
      </c>
      <c r="AO44" s="105">
        <f t="shared" si="5"/>
        <v>0</v>
      </c>
      <c r="AP44" s="105">
        <f t="shared" si="5"/>
        <v>0</v>
      </c>
      <c r="AQ44" s="105">
        <f t="shared" si="5"/>
        <v>0</v>
      </c>
      <c r="AR44" s="105">
        <f t="shared" si="5"/>
        <v>0</v>
      </c>
      <c r="AS44" s="105">
        <f t="shared" si="5"/>
        <v>0</v>
      </c>
      <c r="AT44" s="105">
        <f t="shared" si="5"/>
        <v>0</v>
      </c>
      <c r="AU44" s="105">
        <f t="shared" si="5"/>
        <v>0</v>
      </c>
      <c r="AV44" s="105">
        <f t="shared" si="5"/>
        <v>0</v>
      </c>
      <c r="AW44" s="105">
        <f t="shared" si="5"/>
        <v>0</v>
      </c>
      <c r="AX44" s="105">
        <f t="shared" si="5"/>
        <v>0</v>
      </c>
      <c r="AY44" s="105">
        <f t="shared" si="5"/>
        <v>0</v>
      </c>
    </row>
    <row r="45" spans="1:51" x14ac:dyDescent="0.35">
      <c r="D45" s="21" t="s">
        <v>21</v>
      </c>
      <c r="F45" s="21"/>
      <c r="G45" s="102"/>
      <c r="H45" s="103"/>
      <c r="I45" s="105"/>
      <c r="N45" s="105">
        <f t="shared" si="4"/>
        <v>0</v>
      </c>
      <c r="O45" s="105">
        <f t="shared" ref="O45:AY45" si="6">IF(AND($I24&lt;=O$43,O$43&lt;=($J24)),$G35/$H24,0)</f>
        <v>0</v>
      </c>
      <c r="P45" s="105">
        <f t="shared" si="6"/>
        <v>0</v>
      </c>
      <c r="Q45" s="105">
        <f t="shared" si="6"/>
        <v>0</v>
      </c>
      <c r="R45" s="105">
        <f t="shared" si="6"/>
        <v>0</v>
      </c>
      <c r="S45" s="105">
        <f t="shared" si="6"/>
        <v>0</v>
      </c>
      <c r="T45" s="105">
        <f t="shared" si="6"/>
        <v>0</v>
      </c>
      <c r="U45" s="105">
        <f t="shared" si="6"/>
        <v>0</v>
      </c>
      <c r="V45" s="105">
        <f t="shared" si="6"/>
        <v>0</v>
      </c>
      <c r="W45" s="105">
        <f t="shared" si="6"/>
        <v>0</v>
      </c>
      <c r="X45" s="105">
        <f t="shared" si="6"/>
        <v>0</v>
      </c>
      <c r="Y45" s="105">
        <f t="shared" si="6"/>
        <v>0</v>
      </c>
      <c r="Z45" s="105">
        <f t="shared" si="6"/>
        <v>0</v>
      </c>
      <c r="AA45" s="105">
        <f t="shared" si="6"/>
        <v>0</v>
      </c>
      <c r="AB45" s="105">
        <f t="shared" si="6"/>
        <v>0</v>
      </c>
      <c r="AC45" s="105">
        <f t="shared" si="6"/>
        <v>0</v>
      </c>
      <c r="AD45" s="105">
        <f t="shared" si="6"/>
        <v>0</v>
      </c>
      <c r="AE45" s="105">
        <f t="shared" si="6"/>
        <v>0</v>
      </c>
      <c r="AF45" s="105">
        <f t="shared" si="6"/>
        <v>0</v>
      </c>
      <c r="AG45" s="105">
        <f t="shared" si="6"/>
        <v>0</v>
      </c>
      <c r="AH45" s="105">
        <f t="shared" si="6"/>
        <v>0</v>
      </c>
      <c r="AI45" s="105">
        <f t="shared" si="6"/>
        <v>0</v>
      </c>
      <c r="AJ45" s="105">
        <f t="shared" si="6"/>
        <v>0</v>
      </c>
      <c r="AK45" s="105">
        <f t="shared" si="6"/>
        <v>0</v>
      </c>
      <c r="AL45" s="105">
        <f t="shared" si="6"/>
        <v>0</v>
      </c>
      <c r="AM45" s="105">
        <f t="shared" si="6"/>
        <v>0</v>
      </c>
      <c r="AN45" s="105">
        <f t="shared" si="6"/>
        <v>0</v>
      </c>
      <c r="AO45" s="105">
        <f t="shared" si="6"/>
        <v>0</v>
      </c>
      <c r="AP45" s="105">
        <f t="shared" si="6"/>
        <v>0</v>
      </c>
      <c r="AQ45" s="105">
        <f t="shared" si="6"/>
        <v>0</v>
      </c>
      <c r="AR45" s="105">
        <f t="shared" si="6"/>
        <v>0</v>
      </c>
      <c r="AS45" s="105">
        <f t="shared" si="6"/>
        <v>0</v>
      </c>
      <c r="AT45" s="105">
        <f t="shared" si="6"/>
        <v>0</v>
      </c>
      <c r="AU45" s="105">
        <f t="shared" si="6"/>
        <v>0</v>
      </c>
      <c r="AV45" s="105">
        <f t="shared" si="6"/>
        <v>0</v>
      </c>
      <c r="AW45" s="105">
        <f t="shared" si="6"/>
        <v>0</v>
      </c>
      <c r="AX45" s="105">
        <f t="shared" si="6"/>
        <v>0</v>
      </c>
      <c r="AY45" s="105">
        <f t="shared" si="6"/>
        <v>0</v>
      </c>
    </row>
    <row r="46" spans="1:51" x14ac:dyDescent="0.35">
      <c r="D46" s="21" t="s">
        <v>22</v>
      </c>
      <c r="F46" s="21"/>
      <c r="G46" s="102"/>
      <c r="H46" s="103"/>
      <c r="I46" s="105"/>
      <c r="N46" s="105">
        <f t="shared" si="4"/>
        <v>0</v>
      </c>
      <c r="O46" s="105">
        <f t="shared" ref="O46:AY46" si="7">IF(AND($I25&lt;=O$43,O$43&lt;=($J25)),$G36/$H25,0)</f>
        <v>0</v>
      </c>
      <c r="P46" s="105">
        <f t="shared" si="7"/>
        <v>0</v>
      </c>
      <c r="Q46" s="105">
        <f t="shared" si="7"/>
        <v>0</v>
      </c>
      <c r="R46" s="105">
        <f t="shared" si="7"/>
        <v>0</v>
      </c>
      <c r="S46" s="105">
        <f t="shared" si="7"/>
        <v>0</v>
      </c>
      <c r="T46" s="105">
        <f t="shared" si="7"/>
        <v>0</v>
      </c>
      <c r="U46" s="105">
        <f t="shared" si="7"/>
        <v>0</v>
      </c>
      <c r="V46" s="105">
        <f t="shared" si="7"/>
        <v>0</v>
      </c>
      <c r="W46" s="105">
        <f t="shared" si="7"/>
        <v>0</v>
      </c>
      <c r="X46" s="105">
        <f t="shared" si="7"/>
        <v>0</v>
      </c>
      <c r="Y46" s="105">
        <f t="shared" si="7"/>
        <v>0</v>
      </c>
      <c r="Z46" s="105">
        <f t="shared" si="7"/>
        <v>0</v>
      </c>
      <c r="AA46" s="105">
        <f t="shared" si="7"/>
        <v>0</v>
      </c>
      <c r="AB46" s="105">
        <f t="shared" si="7"/>
        <v>0</v>
      </c>
      <c r="AC46" s="105">
        <f t="shared" si="7"/>
        <v>0</v>
      </c>
      <c r="AD46" s="105">
        <f t="shared" si="7"/>
        <v>0</v>
      </c>
      <c r="AE46" s="105">
        <f t="shared" si="7"/>
        <v>0</v>
      </c>
      <c r="AF46" s="105">
        <f t="shared" si="7"/>
        <v>0</v>
      </c>
      <c r="AG46" s="105">
        <f t="shared" si="7"/>
        <v>0</v>
      </c>
      <c r="AH46" s="105">
        <f t="shared" si="7"/>
        <v>0</v>
      </c>
      <c r="AI46" s="105">
        <f t="shared" si="7"/>
        <v>0</v>
      </c>
      <c r="AJ46" s="105">
        <f t="shared" si="7"/>
        <v>0</v>
      </c>
      <c r="AK46" s="105">
        <f t="shared" si="7"/>
        <v>0</v>
      </c>
      <c r="AL46" s="105">
        <f t="shared" si="7"/>
        <v>0</v>
      </c>
      <c r="AM46" s="105">
        <f t="shared" si="7"/>
        <v>0</v>
      </c>
      <c r="AN46" s="105">
        <f t="shared" si="7"/>
        <v>0</v>
      </c>
      <c r="AO46" s="105">
        <f t="shared" si="7"/>
        <v>0</v>
      </c>
      <c r="AP46" s="105">
        <f t="shared" si="7"/>
        <v>0</v>
      </c>
      <c r="AQ46" s="105">
        <f t="shared" si="7"/>
        <v>0</v>
      </c>
      <c r="AR46" s="105">
        <f t="shared" si="7"/>
        <v>0</v>
      </c>
      <c r="AS46" s="105">
        <f t="shared" si="7"/>
        <v>0</v>
      </c>
      <c r="AT46" s="105">
        <f t="shared" si="7"/>
        <v>0</v>
      </c>
      <c r="AU46" s="105">
        <f t="shared" si="7"/>
        <v>0</v>
      </c>
      <c r="AV46" s="105">
        <f t="shared" si="7"/>
        <v>0</v>
      </c>
      <c r="AW46" s="105">
        <f t="shared" si="7"/>
        <v>0</v>
      </c>
      <c r="AX46" s="105">
        <f t="shared" si="7"/>
        <v>0</v>
      </c>
      <c r="AY46" s="105">
        <f t="shared" si="7"/>
        <v>0</v>
      </c>
    </row>
    <row r="47" spans="1:51" x14ac:dyDescent="0.35">
      <c r="D47" s="21" t="s">
        <v>23</v>
      </c>
      <c r="F47" s="21"/>
      <c r="G47" s="102"/>
      <c r="H47" s="103"/>
      <c r="I47" s="105"/>
      <c r="N47" s="105">
        <f t="shared" si="4"/>
        <v>3</v>
      </c>
      <c r="O47" s="105">
        <f t="shared" ref="O47:AY47" si="8">IF(AND($I26&lt;=O$43,O$43&lt;=($J26)),$G37/$H26,0)</f>
        <v>3</v>
      </c>
      <c r="P47" s="105">
        <f t="shared" si="8"/>
        <v>0</v>
      </c>
      <c r="Q47" s="105">
        <f t="shared" si="8"/>
        <v>0</v>
      </c>
      <c r="R47" s="105">
        <f t="shared" si="8"/>
        <v>0</v>
      </c>
      <c r="S47" s="105">
        <f t="shared" si="8"/>
        <v>0</v>
      </c>
      <c r="T47" s="105">
        <f t="shared" si="8"/>
        <v>0</v>
      </c>
      <c r="U47" s="105">
        <f t="shared" si="8"/>
        <v>0</v>
      </c>
      <c r="V47" s="105">
        <f t="shared" si="8"/>
        <v>0</v>
      </c>
      <c r="W47" s="105">
        <f t="shared" si="8"/>
        <v>0</v>
      </c>
      <c r="X47" s="105">
        <f t="shared" si="8"/>
        <v>0</v>
      </c>
      <c r="Y47" s="105">
        <f t="shared" si="8"/>
        <v>0</v>
      </c>
      <c r="Z47" s="105">
        <f t="shared" si="8"/>
        <v>0</v>
      </c>
      <c r="AA47" s="105">
        <f t="shared" si="8"/>
        <v>0</v>
      </c>
      <c r="AB47" s="105">
        <f t="shared" si="8"/>
        <v>0</v>
      </c>
      <c r="AC47" s="105">
        <f t="shared" si="8"/>
        <v>0</v>
      </c>
      <c r="AD47" s="105">
        <f t="shared" si="8"/>
        <v>0</v>
      </c>
      <c r="AE47" s="105">
        <f t="shared" si="8"/>
        <v>0</v>
      </c>
      <c r="AF47" s="105">
        <f t="shared" si="8"/>
        <v>0</v>
      </c>
      <c r="AG47" s="105">
        <f t="shared" si="8"/>
        <v>0</v>
      </c>
      <c r="AH47" s="105">
        <f t="shared" si="8"/>
        <v>0</v>
      </c>
      <c r="AI47" s="105">
        <f t="shared" si="8"/>
        <v>0</v>
      </c>
      <c r="AJ47" s="105">
        <f t="shared" si="8"/>
        <v>0</v>
      </c>
      <c r="AK47" s="105">
        <f t="shared" si="8"/>
        <v>0</v>
      </c>
      <c r="AL47" s="105">
        <f t="shared" si="8"/>
        <v>0</v>
      </c>
      <c r="AM47" s="105">
        <f t="shared" si="8"/>
        <v>0</v>
      </c>
      <c r="AN47" s="105">
        <f t="shared" si="8"/>
        <v>0</v>
      </c>
      <c r="AO47" s="105">
        <f t="shared" si="8"/>
        <v>0</v>
      </c>
      <c r="AP47" s="105">
        <f t="shared" si="8"/>
        <v>0</v>
      </c>
      <c r="AQ47" s="105">
        <f t="shared" si="8"/>
        <v>0</v>
      </c>
      <c r="AR47" s="105">
        <f t="shared" si="8"/>
        <v>0</v>
      </c>
      <c r="AS47" s="105">
        <f t="shared" si="8"/>
        <v>0</v>
      </c>
      <c r="AT47" s="105">
        <f t="shared" si="8"/>
        <v>0</v>
      </c>
      <c r="AU47" s="105">
        <f t="shared" si="8"/>
        <v>0</v>
      </c>
      <c r="AV47" s="105">
        <f t="shared" si="8"/>
        <v>0</v>
      </c>
      <c r="AW47" s="105">
        <f t="shared" si="8"/>
        <v>0</v>
      </c>
      <c r="AX47" s="105">
        <f t="shared" si="8"/>
        <v>0</v>
      </c>
      <c r="AY47" s="105">
        <f t="shared" si="8"/>
        <v>0</v>
      </c>
    </row>
    <row r="48" spans="1:51" x14ac:dyDescent="0.35">
      <c r="D48" s="91" t="s">
        <v>15</v>
      </c>
      <c r="F48" s="21"/>
      <c r="G48" s="102"/>
      <c r="H48" s="103"/>
      <c r="I48" s="105"/>
      <c r="N48" s="105">
        <f t="shared" si="4"/>
        <v>0</v>
      </c>
      <c r="O48" s="105">
        <f t="shared" ref="O48:AY48" si="9">IF(AND($I27&lt;=O$43,O$43&lt;=($J27)),$G38/$H27,0)</f>
        <v>0</v>
      </c>
      <c r="P48" s="105">
        <f t="shared" si="9"/>
        <v>8.75</v>
      </c>
      <c r="Q48" s="105">
        <f t="shared" si="9"/>
        <v>8.75</v>
      </c>
      <c r="R48" s="105">
        <f t="shared" si="9"/>
        <v>8.75</v>
      </c>
      <c r="S48" s="105">
        <f t="shared" si="9"/>
        <v>8.75</v>
      </c>
      <c r="T48" s="105">
        <f t="shared" si="9"/>
        <v>0</v>
      </c>
      <c r="U48" s="105">
        <f t="shared" si="9"/>
        <v>0</v>
      </c>
      <c r="V48" s="105">
        <f t="shared" si="9"/>
        <v>0</v>
      </c>
      <c r="W48" s="105">
        <f t="shared" si="9"/>
        <v>0</v>
      </c>
      <c r="X48" s="105">
        <f t="shared" si="9"/>
        <v>0</v>
      </c>
      <c r="Y48" s="105">
        <f t="shared" si="9"/>
        <v>0</v>
      </c>
      <c r="Z48" s="105">
        <f t="shared" si="9"/>
        <v>0</v>
      </c>
      <c r="AA48" s="105">
        <f t="shared" si="9"/>
        <v>0</v>
      </c>
      <c r="AB48" s="105">
        <f t="shared" si="9"/>
        <v>0</v>
      </c>
      <c r="AC48" s="105">
        <f t="shared" si="9"/>
        <v>0</v>
      </c>
      <c r="AD48" s="105">
        <f t="shared" si="9"/>
        <v>0</v>
      </c>
      <c r="AE48" s="105">
        <f t="shared" si="9"/>
        <v>0</v>
      </c>
      <c r="AF48" s="105">
        <f t="shared" si="9"/>
        <v>0</v>
      </c>
      <c r="AG48" s="105">
        <f t="shared" si="9"/>
        <v>0</v>
      </c>
      <c r="AH48" s="105">
        <f t="shared" si="9"/>
        <v>0</v>
      </c>
      <c r="AI48" s="105">
        <f t="shared" si="9"/>
        <v>0</v>
      </c>
      <c r="AJ48" s="105">
        <f t="shared" si="9"/>
        <v>0</v>
      </c>
      <c r="AK48" s="105">
        <f t="shared" si="9"/>
        <v>0</v>
      </c>
      <c r="AL48" s="105">
        <f t="shared" si="9"/>
        <v>0</v>
      </c>
      <c r="AM48" s="105">
        <f t="shared" si="9"/>
        <v>0</v>
      </c>
      <c r="AN48" s="105">
        <f t="shared" si="9"/>
        <v>0</v>
      </c>
      <c r="AO48" s="105">
        <f t="shared" si="9"/>
        <v>0</v>
      </c>
      <c r="AP48" s="105">
        <f t="shared" si="9"/>
        <v>0</v>
      </c>
      <c r="AQ48" s="105">
        <f t="shared" si="9"/>
        <v>0</v>
      </c>
      <c r="AR48" s="105">
        <f t="shared" si="9"/>
        <v>0</v>
      </c>
      <c r="AS48" s="105">
        <f t="shared" si="9"/>
        <v>0</v>
      </c>
      <c r="AT48" s="105">
        <f t="shared" si="9"/>
        <v>0</v>
      </c>
      <c r="AU48" s="105">
        <f t="shared" si="9"/>
        <v>0</v>
      </c>
      <c r="AV48" s="105">
        <f t="shared" si="9"/>
        <v>0</v>
      </c>
      <c r="AW48" s="105">
        <f t="shared" si="9"/>
        <v>0</v>
      </c>
      <c r="AX48" s="105">
        <f t="shared" si="9"/>
        <v>0</v>
      </c>
      <c r="AY48" s="105">
        <f t="shared" si="9"/>
        <v>0</v>
      </c>
    </row>
    <row r="49" spans="1:63" x14ac:dyDescent="0.35">
      <c r="D49" s="91" t="s">
        <v>16</v>
      </c>
      <c r="F49" s="21"/>
      <c r="G49" s="102"/>
      <c r="H49" s="103"/>
      <c r="I49" s="105"/>
      <c r="N49" s="105">
        <f t="shared" si="4"/>
        <v>0</v>
      </c>
      <c r="O49" s="105">
        <f t="shared" ref="O49:AY49" si="10">IF(AND($I28&lt;=O$43,O$43&lt;=($J28)),$G39/$H28,0)</f>
        <v>0</v>
      </c>
      <c r="P49" s="105">
        <f t="shared" si="10"/>
        <v>0</v>
      </c>
      <c r="Q49" s="105">
        <f t="shared" si="10"/>
        <v>0</v>
      </c>
      <c r="R49" s="105">
        <f t="shared" si="10"/>
        <v>0</v>
      </c>
      <c r="S49" s="105">
        <f t="shared" si="10"/>
        <v>0</v>
      </c>
      <c r="T49" s="105">
        <f t="shared" si="10"/>
        <v>12.083333333333334</v>
      </c>
      <c r="U49" s="105">
        <f t="shared" si="10"/>
        <v>12.083333333333334</v>
      </c>
      <c r="V49" s="105">
        <f t="shared" si="10"/>
        <v>12.083333333333334</v>
      </c>
      <c r="W49" s="105">
        <f t="shared" si="10"/>
        <v>12.083333333333334</v>
      </c>
      <c r="X49" s="105">
        <f t="shared" si="10"/>
        <v>12.083333333333334</v>
      </c>
      <c r="Y49" s="105">
        <f t="shared" si="10"/>
        <v>12.083333333333334</v>
      </c>
      <c r="Z49" s="105">
        <f t="shared" si="10"/>
        <v>0</v>
      </c>
      <c r="AA49" s="105">
        <f t="shared" si="10"/>
        <v>0</v>
      </c>
      <c r="AB49" s="105">
        <f t="shared" si="10"/>
        <v>0</v>
      </c>
      <c r="AC49" s="105">
        <f t="shared" si="10"/>
        <v>0</v>
      </c>
      <c r="AD49" s="105">
        <f t="shared" si="10"/>
        <v>0</v>
      </c>
      <c r="AE49" s="105">
        <f t="shared" si="10"/>
        <v>0</v>
      </c>
      <c r="AF49" s="105">
        <f t="shared" si="10"/>
        <v>0</v>
      </c>
      <c r="AG49" s="105">
        <f t="shared" si="10"/>
        <v>0</v>
      </c>
      <c r="AH49" s="105">
        <f t="shared" si="10"/>
        <v>0</v>
      </c>
      <c r="AI49" s="105">
        <f t="shared" si="10"/>
        <v>0</v>
      </c>
      <c r="AJ49" s="105">
        <f t="shared" si="10"/>
        <v>0</v>
      </c>
      <c r="AK49" s="105">
        <f t="shared" si="10"/>
        <v>0</v>
      </c>
      <c r="AL49" s="105">
        <f t="shared" si="10"/>
        <v>0</v>
      </c>
      <c r="AM49" s="105">
        <f t="shared" si="10"/>
        <v>0</v>
      </c>
      <c r="AN49" s="105">
        <f t="shared" si="10"/>
        <v>0</v>
      </c>
      <c r="AO49" s="105">
        <f t="shared" si="10"/>
        <v>0</v>
      </c>
      <c r="AP49" s="105">
        <f t="shared" si="10"/>
        <v>0</v>
      </c>
      <c r="AQ49" s="105">
        <f t="shared" si="10"/>
        <v>0</v>
      </c>
      <c r="AR49" s="105">
        <f t="shared" si="10"/>
        <v>0</v>
      </c>
      <c r="AS49" s="105">
        <f t="shared" si="10"/>
        <v>0</v>
      </c>
      <c r="AT49" s="105">
        <f t="shared" si="10"/>
        <v>0</v>
      </c>
      <c r="AU49" s="105">
        <f t="shared" si="10"/>
        <v>0</v>
      </c>
      <c r="AV49" s="105">
        <f t="shared" si="10"/>
        <v>0</v>
      </c>
      <c r="AW49" s="105">
        <f t="shared" si="10"/>
        <v>0</v>
      </c>
      <c r="AX49" s="105">
        <f t="shared" si="10"/>
        <v>0</v>
      </c>
      <c r="AY49" s="105">
        <f t="shared" si="10"/>
        <v>0</v>
      </c>
    </row>
    <row r="50" spans="1:63" x14ac:dyDescent="0.35">
      <c r="D50" s="91" t="s">
        <v>17</v>
      </c>
      <c r="F50" s="21"/>
      <c r="G50" s="102"/>
      <c r="H50" s="103"/>
      <c r="I50" s="105"/>
      <c r="N50" s="105">
        <f t="shared" si="4"/>
        <v>0</v>
      </c>
      <c r="O50" s="105">
        <f t="shared" ref="O50:AY50" si="11">IF(AND($I29&lt;=O$43,O$43&lt;=($J29)),$G40/$H29,0)</f>
        <v>0</v>
      </c>
      <c r="P50" s="105">
        <f t="shared" si="11"/>
        <v>0</v>
      </c>
      <c r="Q50" s="105">
        <f t="shared" si="11"/>
        <v>0</v>
      </c>
      <c r="R50" s="105">
        <f t="shared" si="11"/>
        <v>0</v>
      </c>
      <c r="S50" s="105">
        <f t="shared" si="11"/>
        <v>0</v>
      </c>
      <c r="T50" s="105">
        <f t="shared" si="11"/>
        <v>0</v>
      </c>
      <c r="U50" s="105">
        <f t="shared" si="11"/>
        <v>0</v>
      </c>
      <c r="V50" s="105">
        <f t="shared" si="11"/>
        <v>0</v>
      </c>
      <c r="W50" s="105">
        <f t="shared" si="11"/>
        <v>0</v>
      </c>
      <c r="X50" s="105">
        <f t="shared" si="11"/>
        <v>0</v>
      </c>
      <c r="Y50" s="105">
        <f t="shared" si="11"/>
        <v>0</v>
      </c>
      <c r="Z50" s="105">
        <f t="shared" si="11"/>
        <v>14.375</v>
      </c>
      <c r="AA50" s="105">
        <f t="shared" si="11"/>
        <v>14.375</v>
      </c>
      <c r="AB50" s="105">
        <f t="shared" si="11"/>
        <v>14.375</v>
      </c>
      <c r="AC50" s="105">
        <f t="shared" si="11"/>
        <v>14.375</v>
      </c>
      <c r="AD50" s="105">
        <f t="shared" si="11"/>
        <v>14.375</v>
      </c>
      <c r="AE50" s="105">
        <f t="shared" si="11"/>
        <v>14.375</v>
      </c>
      <c r="AF50" s="105">
        <f t="shared" si="11"/>
        <v>14.375</v>
      </c>
      <c r="AG50" s="105">
        <f t="shared" si="11"/>
        <v>14.375</v>
      </c>
      <c r="AH50" s="105">
        <f t="shared" si="11"/>
        <v>0</v>
      </c>
      <c r="AI50" s="105">
        <f t="shared" si="11"/>
        <v>0</v>
      </c>
      <c r="AJ50" s="105">
        <f t="shared" si="11"/>
        <v>0</v>
      </c>
      <c r="AK50" s="105">
        <f t="shared" si="11"/>
        <v>0</v>
      </c>
      <c r="AL50" s="105">
        <f t="shared" si="11"/>
        <v>0</v>
      </c>
      <c r="AM50" s="105">
        <f t="shared" si="11"/>
        <v>0</v>
      </c>
      <c r="AN50" s="105">
        <f t="shared" si="11"/>
        <v>0</v>
      </c>
      <c r="AO50" s="105">
        <f t="shared" si="11"/>
        <v>0</v>
      </c>
      <c r="AP50" s="105">
        <f t="shared" si="11"/>
        <v>0</v>
      </c>
      <c r="AQ50" s="105">
        <f t="shared" si="11"/>
        <v>0</v>
      </c>
      <c r="AR50" s="105">
        <f t="shared" si="11"/>
        <v>0</v>
      </c>
      <c r="AS50" s="105">
        <f t="shared" si="11"/>
        <v>0</v>
      </c>
      <c r="AT50" s="105">
        <f t="shared" si="11"/>
        <v>0</v>
      </c>
      <c r="AU50" s="105">
        <f t="shared" si="11"/>
        <v>0</v>
      </c>
      <c r="AV50" s="105">
        <f t="shared" si="11"/>
        <v>0</v>
      </c>
      <c r="AW50" s="105">
        <f t="shared" si="11"/>
        <v>0</v>
      </c>
      <c r="AX50" s="105">
        <f t="shared" si="11"/>
        <v>0</v>
      </c>
      <c r="AY50" s="105">
        <f t="shared" si="11"/>
        <v>0</v>
      </c>
    </row>
    <row r="51" spans="1:63" x14ac:dyDescent="0.35">
      <c r="D51" s="91" t="s">
        <v>194</v>
      </c>
      <c r="F51" s="21"/>
      <c r="G51" s="102"/>
      <c r="H51" s="103"/>
      <c r="I51" s="105"/>
      <c r="N51" s="105">
        <f t="shared" si="4"/>
        <v>0</v>
      </c>
      <c r="O51" s="105">
        <f t="shared" ref="O51:AY51" si="12">IF(AND($I30&lt;=O$43,O$43&lt;=($J30)),$G41/$H30,0)</f>
        <v>0</v>
      </c>
      <c r="P51" s="105">
        <f t="shared" si="12"/>
        <v>0</v>
      </c>
      <c r="Q51" s="105">
        <f t="shared" si="12"/>
        <v>0</v>
      </c>
      <c r="R51" s="105">
        <f t="shared" si="12"/>
        <v>0</v>
      </c>
      <c r="S51" s="105">
        <f t="shared" si="12"/>
        <v>0</v>
      </c>
      <c r="T51" s="105">
        <f t="shared" si="12"/>
        <v>0</v>
      </c>
      <c r="U51" s="105">
        <f t="shared" si="12"/>
        <v>0</v>
      </c>
      <c r="V51" s="105">
        <f t="shared" si="12"/>
        <v>0</v>
      </c>
      <c r="W51" s="105">
        <f t="shared" si="12"/>
        <v>0</v>
      </c>
      <c r="X51" s="105">
        <f t="shared" si="12"/>
        <v>0</v>
      </c>
      <c r="Y51" s="105">
        <f t="shared" si="12"/>
        <v>0</v>
      </c>
      <c r="Z51" s="105">
        <f t="shared" si="12"/>
        <v>0</v>
      </c>
      <c r="AA51" s="105">
        <f t="shared" si="12"/>
        <v>0</v>
      </c>
      <c r="AB51" s="105">
        <f t="shared" si="12"/>
        <v>0</v>
      </c>
      <c r="AC51" s="105">
        <f t="shared" si="12"/>
        <v>0</v>
      </c>
      <c r="AD51" s="105">
        <f t="shared" si="12"/>
        <v>0</v>
      </c>
      <c r="AE51" s="105">
        <f t="shared" si="12"/>
        <v>0</v>
      </c>
      <c r="AF51" s="105">
        <f t="shared" si="12"/>
        <v>0</v>
      </c>
      <c r="AG51" s="105">
        <f t="shared" si="12"/>
        <v>0</v>
      </c>
      <c r="AH51" s="105">
        <f t="shared" si="12"/>
        <v>16.333333333333332</v>
      </c>
      <c r="AI51" s="105">
        <f t="shared" si="12"/>
        <v>16.333333333333332</v>
      </c>
      <c r="AJ51" s="105">
        <f t="shared" si="12"/>
        <v>16.333333333333332</v>
      </c>
      <c r="AK51" s="105">
        <f t="shared" si="12"/>
        <v>0</v>
      </c>
      <c r="AL51" s="105">
        <f t="shared" si="12"/>
        <v>0</v>
      </c>
      <c r="AM51" s="105">
        <f t="shared" si="12"/>
        <v>0</v>
      </c>
      <c r="AN51" s="105">
        <f t="shared" si="12"/>
        <v>0</v>
      </c>
      <c r="AO51" s="105">
        <f t="shared" si="12"/>
        <v>0</v>
      </c>
      <c r="AP51" s="105">
        <f t="shared" si="12"/>
        <v>0</v>
      </c>
      <c r="AQ51" s="105">
        <f t="shared" si="12"/>
        <v>0</v>
      </c>
      <c r="AR51" s="105">
        <f t="shared" si="12"/>
        <v>0</v>
      </c>
      <c r="AS51" s="105">
        <f t="shared" si="12"/>
        <v>0</v>
      </c>
      <c r="AT51" s="105">
        <f t="shared" si="12"/>
        <v>0</v>
      </c>
      <c r="AU51" s="105">
        <f t="shared" si="12"/>
        <v>0</v>
      </c>
      <c r="AV51" s="105">
        <f t="shared" si="12"/>
        <v>0</v>
      </c>
      <c r="AW51" s="105">
        <f t="shared" si="12"/>
        <v>0</v>
      </c>
      <c r="AX51" s="105">
        <f t="shared" si="12"/>
        <v>0</v>
      </c>
      <c r="AY51" s="105">
        <f t="shared" si="12"/>
        <v>0</v>
      </c>
    </row>
    <row r="52" spans="1:63" x14ac:dyDescent="0.35">
      <c r="D52" s="91"/>
      <c r="F52" s="21"/>
      <c r="G52" s="102"/>
      <c r="H52" s="103"/>
      <c r="I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row>
    <row r="53" spans="1:63" s="51" customFormat="1" x14ac:dyDescent="0.35">
      <c r="A53" s="50"/>
      <c r="B53" s="50"/>
      <c r="C53" s="50"/>
      <c r="D53" s="91"/>
      <c r="E53" s="50"/>
      <c r="F53" s="50"/>
      <c r="G53" s="116"/>
      <c r="H53" s="117"/>
      <c r="I53" s="118"/>
      <c r="N53" s="131" t="s">
        <v>80</v>
      </c>
      <c r="O53" s="131" t="s">
        <v>81</v>
      </c>
      <c r="P53" s="131" t="s">
        <v>82</v>
      </c>
      <c r="Q53" s="131" t="s">
        <v>83</v>
      </c>
      <c r="R53" s="131" t="s">
        <v>84</v>
      </c>
      <c r="S53" s="131" t="s">
        <v>85</v>
      </c>
      <c r="T53" s="131" t="s">
        <v>86</v>
      </c>
      <c r="U53" s="131" t="s">
        <v>87</v>
      </c>
      <c r="V53" s="131" t="s">
        <v>88</v>
      </c>
      <c r="W53" s="131" t="s">
        <v>89</v>
      </c>
      <c r="X53" s="131" t="s">
        <v>90</v>
      </c>
      <c r="Y53" s="131" t="s">
        <v>91</v>
      </c>
      <c r="Z53" s="131" t="s">
        <v>92</v>
      </c>
      <c r="AA53" s="131" t="s">
        <v>93</v>
      </c>
      <c r="AB53" s="131" t="s">
        <v>94</v>
      </c>
      <c r="AC53" s="131" t="s">
        <v>95</v>
      </c>
      <c r="AD53" s="131" t="s">
        <v>96</v>
      </c>
      <c r="AE53" s="131" t="s">
        <v>97</v>
      </c>
      <c r="AF53" s="131" t="s">
        <v>98</v>
      </c>
      <c r="AG53" s="131" t="s">
        <v>100</v>
      </c>
      <c r="AH53" s="131" t="s">
        <v>104</v>
      </c>
      <c r="AI53" s="131" t="s">
        <v>105</v>
      </c>
      <c r="AJ53" s="131" t="s">
        <v>106</v>
      </c>
      <c r="AK53" s="131" t="s">
        <v>107</v>
      </c>
      <c r="AL53" s="131" t="s">
        <v>108</v>
      </c>
      <c r="AM53" s="131" t="s">
        <v>109</v>
      </c>
      <c r="AN53" s="131" t="s">
        <v>110</v>
      </c>
      <c r="AO53" s="131" t="s">
        <v>111</v>
      </c>
      <c r="AP53" s="131" t="s">
        <v>112</v>
      </c>
      <c r="AQ53" s="131" t="s">
        <v>113</v>
      </c>
      <c r="AR53" s="131" t="s">
        <v>114</v>
      </c>
      <c r="AS53" s="131" t="s">
        <v>115</v>
      </c>
      <c r="AT53" s="131" t="s">
        <v>116</v>
      </c>
      <c r="AU53" s="131" t="s">
        <v>117</v>
      </c>
      <c r="AV53" s="131" t="s">
        <v>118</v>
      </c>
      <c r="AW53" s="131" t="s">
        <v>119</v>
      </c>
      <c r="AX53" s="131" t="s">
        <v>120</v>
      </c>
      <c r="AY53" s="131" t="s">
        <v>121</v>
      </c>
      <c r="AZ53" s="131" t="s">
        <v>122</v>
      </c>
      <c r="BA53" s="131" t="s">
        <v>123</v>
      </c>
      <c r="BB53" s="131" t="s">
        <v>124</v>
      </c>
      <c r="BC53" s="131" t="s">
        <v>125</v>
      </c>
      <c r="BD53" s="131" t="s">
        <v>126</v>
      </c>
      <c r="BE53" s="131" t="s">
        <v>127</v>
      </c>
      <c r="BF53" s="131" t="s">
        <v>128</v>
      </c>
      <c r="BG53" s="131" t="s">
        <v>129</v>
      </c>
      <c r="BH53" s="131" t="s">
        <v>130</v>
      </c>
      <c r="BI53" s="131" t="s">
        <v>131</v>
      </c>
      <c r="BJ53" s="131" t="s">
        <v>132</v>
      </c>
      <c r="BK53" s="131" t="s">
        <v>133</v>
      </c>
    </row>
    <row r="54" spans="1:63" x14ac:dyDescent="0.35">
      <c r="C54" s="119" t="s">
        <v>102</v>
      </c>
      <c r="D54" s="22"/>
      <c r="F54" s="21"/>
      <c r="G54" s="102"/>
      <c r="H54" s="103"/>
      <c r="I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row>
    <row r="55" spans="1:63" x14ac:dyDescent="0.35">
      <c r="D55" s="21" t="s">
        <v>20</v>
      </c>
      <c r="F55" s="21"/>
      <c r="G55" s="102"/>
      <c r="H55" s="103"/>
      <c r="I55" s="105"/>
      <c r="N55" s="105">
        <f>SUMIF($N$42:$AY$42,N$53,$N44:$AY44)</f>
        <v>0</v>
      </c>
      <c r="O55" s="105">
        <f t="shared" ref="O55:AF55" si="13">SUMIF($N$42:$AY$42,O$53,$N44:$AY44)</f>
        <v>0</v>
      </c>
      <c r="P55" s="105">
        <f t="shared" si="13"/>
        <v>0</v>
      </c>
      <c r="Q55" s="105">
        <f t="shared" si="13"/>
        <v>0</v>
      </c>
      <c r="R55" s="105">
        <f t="shared" si="13"/>
        <v>0</v>
      </c>
      <c r="S55" s="105">
        <f t="shared" si="13"/>
        <v>0</v>
      </c>
      <c r="T55" s="105">
        <f t="shared" si="13"/>
        <v>0</v>
      </c>
      <c r="U55" s="105">
        <f t="shared" si="13"/>
        <v>0</v>
      </c>
      <c r="V55" s="105">
        <f t="shared" si="13"/>
        <v>0</v>
      </c>
      <c r="W55" s="105">
        <f t="shared" si="13"/>
        <v>0</v>
      </c>
      <c r="X55" s="105">
        <f t="shared" si="13"/>
        <v>0</v>
      </c>
      <c r="Y55" s="105">
        <f t="shared" si="13"/>
        <v>0</v>
      </c>
      <c r="Z55" s="105">
        <f t="shared" si="13"/>
        <v>0</v>
      </c>
      <c r="AA55" s="105">
        <f t="shared" si="13"/>
        <v>0</v>
      </c>
      <c r="AB55" s="105">
        <f t="shared" si="13"/>
        <v>0</v>
      </c>
      <c r="AC55" s="105">
        <f t="shared" si="13"/>
        <v>0</v>
      </c>
      <c r="AD55" s="105">
        <f t="shared" si="13"/>
        <v>0</v>
      </c>
      <c r="AE55" s="105">
        <f t="shared" si="13"/>
        <v>0</v>
      </c>
      <c r="AF55" s="105">
        <f t="shared" si="13"/>
        <v>0</v>
      </c>
      <c r="AG55" s="105">
        <f t="shared" ref="AG55:BK55" si="14">SUMIF($N$42:$AY$42,AG$53,$N44:$AY44)</f>
        <v>0</v>
      </c>
      <c r="AH55" s="105">
        <f t="shared" si="14"/>
        <v>0</v>
      </c>
      <c r="AI55" s="105">
        <f t="shared" si="14"/>
        <v>0</v>
      </c>
      <c r="AJ55" s="105">
        <f t="shared" si="14"/>
        <v>0</v>
      </c>
      <c r="AK55" s="105">
        <f t="shared" si="14"/>
        <v>0</v>
      </c>
      <c r="AL55" s="105">
        <f t="shared" si="14"/>
        <v>0</v>
      </c>
      <c r="AM55" s="105">
        <f t="shared" si="14"/>
        <v>0</v>
      </c>
      <c r="AN55" s="105">
        <f t="shared" si="14"/>
        <v>0</v>
      </c>
      <c r="AO55" s="105">
        <f t="shared" si="14"/>
        <v>0</v>
      </c>
      <c r="AP55" s="105">
        <f t="shared" si="14"/>
        <v>0</v>
      </c>
      <c r="AQ55" s="105">
        <f t="shared" si="14"/>
        <v>0</v>
      </c>
      <c r="AR55" s="105">
        <f t="shared" si="14"/>
        <v>0</v>
      </c>
      <c r="AS55" s="105">
        <f t="shared" si="14"/>
        <v>0</v>
      </c>
      <c r="AT55" s="105">
        <f t="shared" si="14"/>
        <v>0</v>
      </c>
      <c r="AU55" s="105">
        <f t="shared" si="14"/>
        <v>0</v>
      </c>
      <c r="AV55" s="105">
        <f t="shared" si="14"/>
        <v>0</v>
      </c>
      <c r="AW55" s="105">
        <f t="shared" si="14"/>
        <v>0</v>
      </c>
      <c r="AX55" s="105">
        <f t="shared" si="14"/>
        <v>0</v>
      </c>
      <c r="AY55" s="105">
        <f t="shared" si="14"/>
        <v>0</v>
      </c>
      <c r="AZ55" s="105">
        <f t="shared" si="14"/>
        <v>0</v>
      </c>
      <c r="BA55" s="105">
        <f t="shared" si="14"/>
        <v>0</v>
      </c>
      <c r="BB55" s="105">
        <f t="shared" si="14"/>
        <v>0</v>
      </c>
      <c r="BC55" s="105">
        <f t="shared" si="14"/>
        <v>0</v>
      </c>
      <c r="BD55" s="105">
        <f t="shared" si="14"/>
        <v>0</v>
      </c>
      <c r="BE55" s="105">
        <f t="shared" si="14"/>
        <v>0</v>
      </c>
      <c r="BF55" s="105">
        <f t="shared" si="14"/>
        <v>0</v>
      </c>
      <c r="BG55" s="105">
        <f t="shared" si="14"/>
        <v>0</v>
      </c>
      <c r="BH55" s="105">
        <f t="shared" si="14"/>
        <v>0</v>
      </c>
      <c r="BI55" s="105">
        <f t="shared" si="14"/>
        <v>0</v>
      </c>
      <c r="BJ55" s="105">
        <f t="shared" si="14"/>
        <v>0</v>
      </c>
      <c r="BK55" s="105">
        <f t="shared" si="14"/>
        <v>0</v>
      </c>
    </row>
    <row r="56" spans="1:63" x14ac:dyDescent="0.35">
      <c r="D56" s="21" t="s">
        <v>21</v>
      </c>
      <c r="F56" s="21"/>
      <c r="G56" s="102"/>
      <c r="H56" s="103"/>
      <c r="I56" s="105"/>
      <c r="N56" s="105">
        <f t="shared" ref="N56:AF56" si="15">SUMIF($N$42:$AY$42,N$53,$N45:$AY45)</f>
        <v>0</v>
      </c>
      <c r="O56" s="105">
        <f t="shared" si="15"/>
        <v>0</v>
      </c>
      <c r="P56" s="105">
        <f t="shared" si="15"/>
        <v>0</v>
      </c>
      <c r="Q56" s="105">
        <f t="shared" si="15"/>
        <v>0</v>
      </c>
      <c r="R56" s="105">
        <f t="shared" si="15"/>
        <v>0</v>
      </c>
      <c r="S56" s="105">
        <f t="shared" si="15"/>
        <v>0</v>
      </c>
      <c r="T56" s="105">
        <f t="shared" si="15"/>
        <v>0</v>
      </c>
      <c r="U56" s="105">
        <f t="shared" si="15"/>
        <v>0</v>
      </c>
      <c r="V56" s="105">
        <f t="shared" si="15"/>
        <v>0</v>
      </c>
      <c r="W56" s="105">
        <f t="shared" si="15"/>
        <v>0</v>
      </c>
      <c r="X56" s="105">
        <f t="shared" si="15"/>
        <v>0</v>
      </c>
      <c r="Y56" s="105">
        <f t="shared" si="15"/>
        <v>0</v>
      </c>
      <c r="Z56" s="105">
        <f t="shared" si="15"/>
        <v>0</v>
      </c>
      <c r="AA56" s="105">
        <f t="shared" si="15"/>
        <v>0</v>
      </c>
      <c r="AB56" s="105">
        <f t="shared" si="15"/>
        <v>0</v>
      </c>
      <c r="AC56" s="105">
        <f t="shared" si="15"/>
        <v>0</v>
      </c>
      <c r="AD56" s="105">
        <f t="shared" si="15"/>
        <v>0</v>
      </c>
      <c r="AE56" s="105">
        <f t="shared" si="15"/>
        <v>0</v>
      </c>
      <c r="AF56" s="105">
        <f t="shared" si="15"/>
        <v>0</v>
      </c>
      <c r="AG56" s="105">
        <f t="shared" ref="AG56:BK56" si="16">SUMIF($N$42:$AY$42,AG$53,$N45:$AY45)</f>
        <v>0</v>
      </c>
      <c r="AH56" s="105">
        <f t="shared" si="16"/>
        <v>0</v>
      </c>
      <c r="AI56" s="105">
        <f t="shared" si="16"/>
        <v>0</v>
      </c>
      <c r="AJ56" s="105">
        <f t="shared" si="16"/>
        <v>0</v>
      </c>
      <c r="AK56" s="105">
        <f t="shared" si="16"/>
        <v>0</v>
      </c>
      <c r="AL56" s="105">
        <f t="shared" si="16"/>
        <v>0</v>
      </c>
      <c r="AM56" s="105">
        <f t="shared" si="16"/>
        <v>0</v>
      </c>
      <c r="AN56" s="105">
        <f t="shared" si="16"/>
        <v>0</v>
      </c>
      <c r="AO56" s="105">
        <f t="shared" si="16"/>
        <v>0</v>
      </c>
      <c r="AP56" s="105">
        <f t="shared" si="16"/>
        <v>0</v>
      </c>
      <c r="AQ56" s="105">
        <f t="shared" si="16"/>
        <v>0</v>
      </c>
      <c r="AR56" s="105">
        <f t="shared" si="16"/>
        <v>0</v>
      </c>
      <c r="AS56" s="105">
        <f t="shared" si="16"/>
        <v>0</v>
      </c>
      <c r="AT56" s="105">
        <f t="shared" si="16"/>
        <v>0</v>
      </c>
      <c r="AU56" s="105">
        <f t="shared" si="16"/>
        <v>0</v>
      </c>
      <c r="AV56" s="105">
        <f t="shared" si="16"/>
        <v>0</v>
      </c>
      <c r="AW56" s="105">
        <f t="shared" si="16"/>
        <v>0</v>
      </c>
      <c r="AX56" s="105">
        <f t="shared" si="16"/>
        <v>0</v>
      </c>
      <c r="AY56" s="105">
        <f t="shared" si="16"/>
        <v>0</v>
      </c>
      <c r="AZ56" s="105">
        <f t="shared" si="16"/>
        <v>0</v>
      </c>
      <c r="BA56" s="105">
        <f t="shared" si="16"/>
        <v>0</v>
      </c>
      <c r="BB56" s="105">
        <f t="shared" si="16"/>
        <v>0</v>
      </c>
      <c r="BC56" s="105">
        <f t="shared" si="16"/>
        <v>0</v>
      </c>
      <c r="BD56" s="105">
        <f t="shared" si="16"/>
        <v>0</v>
      </c>
      <c r="BE56" s="105">
        <f t="shared" si="16"/>
        <v>0</v>
      </c>
      <c r="BF56" s="105">
        <f t="shared" si="16"/>
        <v>0</v>
      </c>
      <c r="BG56" s="105">
        <f t="shared" si="16"/>
        <v>0</v>
      </c>
      <c r="BH56" s="105">
        <f t="shared" si="16"/>
        <v>0</v>
      </c>
      <c r="BI56" s="105">
        <f t="shared" si="16"/>
        <v>0</v>
      </c>
      <c r="BJ56" s="105">
        <f t="shared" si="16"/>
        <v>0</v>
      </c>
      <c r="BK56" s="105">
        <f t="shared" si="16"/>
        <v>0</v>
      </c>
    </row>
    <row r="57" spans="1:63" x14ac:dyDescent="0.35">
      <c r="D57" s="21" t="s">
        <v>22</v>
      </c>
      <c r="F57" s="21"/>
      <c r="G57" s="102"/>
      <c r="H57" s="103"/>
      <c r="I57" s="105"/>
      <c r="N57" s="105">
        <f t="shared" ref="N57:AF57" si="17">SUMIF($N$42:$AY$42,N$53,$N46:$AY46)</f>
        <v>0</v>
      </c>
      <c r="O57" s="105">
        <f t="shared" si="17"/>
        <v>0</v>
      </c>
      <c r="P57" s="105">
        <f t="shared" si="17"/>
        <v>0</v>
      </c>
      <c r="Q57" s="105">
        <f t="shared" si="17"/>
        <v>0</v>
      </c>
      <c r="R57" s="105">
        <f t="shared" si="17"/>
        <v>0</v>
      </c>
      <c r="S57" s="105">
        <f t="shared" si="17"/>
        <v>0</v>
      </c>
      <c r="T57" s="105">
        <f t="shared" si="17"/>
        <v>0</v>
      </c>
      <c r="U57" s="105">
        <f t="shared" si="17"/>
        <v>0</v>
      </c>
      <c r="V57" s="105">
        <f t="shared" si="17"/>
        <v>0</v>
      </c>
      <c r="W57" s="105">
        <f t="shared" si="17"/>
        <v>0</v>
      </c>
      <c r="X57" s="105">
        <f t="shared" si="17"/>
        <v>0</v>
      </c>
      <c r="Y57" s="105">
        <f t="shared" si="17"/>
        <v>0</v>
      </c>
      <c r="Z57" s="105">
        <f t="shared" si="17"/>
        <v>0</v>
      </c>
      <c r="AA57" s="105">
        <f t="shared" si="17"/>
        <v>0</v>
      </c>
      <c r="AB57" s="105">
        <f t="shared" si="17"/>
        <v>0</v>
      </c>
      <c r="AC57" s="105">
        <f t="shared" si="17"/>
        <v>0</v>
      </c>
      <c r="AD57" s="105">
        <f t="shared" si="17"/>
        <v>0</v>
      </c>
      <c r="AE57" s="105">
        <f t="shared" si="17"/>
        <v>0</v>
      </c>
      <c r="AF57" s="105">
        <f t="shared" si="17"/>
        <v>0</v>
      </c>
      <c r="AG57" s="105">
        <f t="shared" ref="AG57:BK57" si="18">SUMIF($N$42:$AY$42,AG$53,$N46:$AY46)</f>
        <v>0</v>
      </c>
      <c r="AH57" s="105">
        <f t="shared" si="18"/>
        <v>0</v>
      </c>
      <c r="AI57" s="105">
        <f t="shared" si="18"/>
        <v>0</v>
      </c>
      <c r="AJ57" s="105">
        <f t="shared" si="18"/>
        <v>0</v>
      </c>
      <c r="AK57" s="105">
        <f t="shared" si="18"/>
        <v>0</v>
      </c>
      <c r="AL57" s="105">
        <f t="shared" si="18"/>
        <v>0</v>
      </c>
      <c r="AM57" s="105">
        <f t="shared" si="18"/>
        <v>0</v>
      </c>
      <c r="AN57" s="105">
        <f t="shared" si="18"/>
        <v>0</v>
      </c>
      <c r="AO57" s="105">
        <f t="shared" si="18"/>
        <v>0</v>
      </c>
      <c r="AP57" s="105">
        <f t="shared" si="18"/>
        <v>0</v>
      </c>
      <c r="AQ57" s="105">
        <f t="shared" si="18"/>
        <v>0</v>
      </c>
      <c r="AR57" s="105">
        <f t="shared" si="18"/>
        <v>0</v>
      </c>
      <c r="AS57" s="105">
        <f t="shared" si="18"/>
        <v>0</v>
      </c>
      <c r="AT57" s="105">
        <f t="shared" si="18"/>
        <v>0</v>
      </c>
      <c r="AU57" s="105">
        <f t="shared" si="18"/>
        <v>0</v>
      </c>
      <c r="AV57" s="105">
        <f t="shared" si="18"/>
        <v>0</v>
      </c>
      <c r="AW57" s="105">
        <f t="shared" si="18"/>
        <v>0</v>
      </c>
      <c r="AX57" s="105">
        <f t="shared" si="18"/>
        <v>0</v>
      </c>
      <c r="AY57" s="105">
        <f t="shared" si="18"/>
        <v>0</v>
      </c>
      <c r="AZ57" s="105">
        <f t="shared" si="18"/>
        <v>0</v>
      </c>
      <c r="BA57" s="105">
        <f t="shared" si="18"/>
        <v>0</v>
      </c>
      <c r="BB57" s="105">
        <f t="shared" si="18"/>
        <v>0</v>
      </c>
      <c r="BC57" s="105">
        <f t="shared" si="18"/>
        <v>0</v>
      </c>
      <c r="BD57" s="105">
        <f t="shared" si="18"/>
        <v>0</v>
      </c>
      <c r="BE57" s="105">
        <f t="shared" si="18"/>
        <v>0</v>
      </c>
      <c r="BF57" s="105">
        <f t="shared" si="18"/>
        <v>0</v>
      </c>
      <c r="BG57" s="105">
        <f t="shared" si="18"/>
        <v>0</v>
      </c>
      <c r="BH57" s="105">
        <f t="shared" si="18"/>
        <v>0</v>
      </c>
      <c r="BI57" s="105">
        <f t="shared" si="18"/>
        <v>0</v>
      </c>
      <c r="BJ57" s="105">
        <f t="shared" si="18"/>
        <v>0</v>
      </c>
      <c r="BK57" s="105">
        <f t="shared" si="18"/>
        <v>0</v>
      </c>
    </row>
    <row r="58" spans="1:63" x14ac:dyDescent="0.35">
      <c r="D58" s="21" t="s">
        <v>23</v>
      </c>
      <c r="F58" s="21"/>
      <c r="G58" s="102"/>
      <c r="H58" s="103"/>
      <c r="I58" s="105"/>
      <c r="N58" s="105">
        <f t="shared" ref="N58:AF58" si="19">SUMIF($N$42:$AY$42,N$53,$N47:$AY47)</f>
        <v>6</v>
      </c>
      <c r="O58" s="105">
        <f t="shared" si="19"/>
        <v>0</v>
      </c>
      <c r="P58" s="105">
        <f t="shared" si="19"/>
        <v>0</v>
      </c>
      <c r="Q58" s="105">
        <f t="shared" si="19"/>
        <v>0</v>
      </c>
      <c r="R58" s="105">
        <f t="shared" si="19"/>
        <v>0</v>
      </c>
      <c r="S58" s="105">
        <f t="shared" si="19"/>
        <v>0</v>
      </c>
      <c r="T58" s="105">
        <f t="shared" si="19"/>
        <v>0</v>
      </c>
      <c r="U58" s="105">
        <f t="shared" si="19"/>
        <v>0</v>
      </c>
      <c r="V58" s="105">
        <f t="shared" si="19"/>
        <v>0</v>
      </c>
      <c r="W58" s="105">
        <f t="shared" si="19"/>
        <v>0</v>
      </c>
      <c r="X58" s="105">
        <f t="shared" si="19"/>
        <v>0</v>
      </c>
      <c r="Y58" s="105">
        <f t="shared" si="19"/>
        <v>0</v>
      </c>
      <c r="Z58" s="105">
        <f t="shared" si="19"/>
        <v>0</v>
      </c>
      <c r="AA58" s="105">
        <f t="shared" si="19"/>
        <v>0</v>
      </c>
      <c r="AB58" s="105">
        <f t="shared" si="19"/>
        <v>0</v>
      </c>
      <c r="AC58" s="105">
        <f t="shared" si="19"/>
        <v>0</v>
      </c>
      <c r="AD58" s="105">
        <f t="shared" si="19"/>
        <v>0</v>
      </c>
      <c r="AE58" s="105">
        <f t="shared" si="19"/>
        <v>0</v>
      </c>
      <c r="AF58" s="105">
        <f t="shared" si="19"/>
        <v>0</v>
      </c>
      <c r="AG58" s="105">
        <f t="shared" ref="AG58:BK58" si="20">SUMIF($N$42:$AY$42,AG$53,$N47:$AY47)</f>
        <v>0</v>
      </c>
      <c r="AH58" s="105">
        <f t="shared" si="20"/>
        <v>0</v>
      </c>
      <c r="AI58" s="105">
        <f t="shared" si="20"/>
        <v>0</v>
      </c>
      <c r="AJ58" s="105">
        <f t="shared" si="20"/>
        <v>0</v>
      </c>
      <c r="AK58" s="105">
        <f t="shared" si="20"/>
        <v>0</v>
      </c>
      <c r="AL58" s="105">
        <f t="shared" si="20"/>
        <v>0</v>
      </c>
      <c r="AM58" s="105">
        <f t="shared" si="20"/>
        <v>0</v>
      </c>
      <c r="AN58" s="105">
        <f t="shared" si="20"/>
        <v>0</v>
      </c>
      <c r="AO58" s="105">
        <f t="shared" si="20"/>
        <v>0</v>
      </c>
      <c r="AP58" s="105">
        <f t="shared" si="20"/>
        <v>0</v>
      </c>
      <c r="AQ58" s="105">
        <f t="shared" si="20"/>
        <v>0</v>
      </c>
      <c r="AR58" s="105">
        <f t="shared" si="20"/>
        <v>0</v>
      </c>
      <c r="AS58" s="105">
        <f t="shared" si="20"/>
        <v>0</v>
      </c>
      <c r="AT58" s="105">
        <f t="shared" si="20"/>
        <v>0</v>
      </c>
      <c r="AU58" s="105">
        <f t="shared" si="20"/>
        <v>0</v>
      </c>
      <c r="AV58" s="105">
        <f t="shared" si="20"/>
        <v>0</v>
      </c>
      <c r="AW58" s="105">
        <f t="shared" si="20"/>
        <v>0</v>
      </c>
      <c r="AX58" s="105">
        <f t="shared" si="20"/>
        <v>0</v>
      </c>
      <c r="AY58" s="105">
        <f t="shared" si="20"/>
        <v>0</v>
      </c>
      <c r="AZ58" s="105">
        <f t="shared" si="20"/>
        <v>0</v>
      </c>
      <c r="BA58" s="105">
        <f t="shared" si="20"/>
        <v>0</v>
      </c>
      <c r="BB58" s="105">
        <f t="shared" si="20"/>
        <v>0</v>
      </c>
      <c r="BC58" s="105">
        <f t="shared" si="20"/>
        <v>0</v>
      </c>
      <c r="BD58" s="105">
        <f t="shared" si="20"/>
        <v>0</v>
      </c>
      <c r="BE58" s="105">
        <f t="shared" si="20"/>
        <v>0</v>
      </c>
      <c r="BF58" s="105">
        <f t="shared" si="20"/>
        <v>0</v>
      </c>
      <c r="BG58" s="105">
        <f t="shared" si="20"/>
        <v>0</v>
      </c>
      <c r="BH58" s="105">
        <f t="shared" si="20"/>
        <v>0</v>
      </c>
      <c r="BI58" s="105">
        <f t="shared" si="20"/>
        <v>0</v>
      </c>
      <c r="BJ58" s="105">
        <f t="shared" si="20"/>
        <v>0</v>
      </c>
      <c r="BK58" s="105">
        <f t="shared" si="20"/>
        <v>0</v>
      </c>
    </row>
    <row r="59" spans="1:63" x14ac:dyDescent="0.35">
      <c r="D59" s="91" t="s">
        <v>15</v>
      </c>
      <c r="F59" s="21"/>
      <c r="G59" s="102"/>
      <c r="H59" s="103"/>
      <c r="I59" s="105"/>
      <c r="N59" s="105">
        <f t="shared" ref="N59:AF59" si="21">SUMIF($N$42:$AY$42,N$53,$N48:$AY48)</f>
        <v>0</v>
      </c>
      <c r="O59" s="105">
        <f t="shared" si="21"/>
        <v>17.5</v>
      </c>
      <c r="P59" s="105">
        <f t="shared" si="21"/>
        <v>17.5</v>
      </c>
      <c r="Q59" s="105">
        <f t="shared" si="21"/>
        <v>0</v>
      </c>
      <c r="R59" s="105">
        <f t="shared" si="21"/>
        <v>0</v>
      </c>
      <c r="S59" s="105">
        <f t="shared" si="21"/>
        <v>0</v>
      </c>
      <c r="T59" s="105">
        <f t="shared" si="21"/>
        <v>0</v>
      </c>
      <c r="U59" s="105">
        <f t="shared" si="21"/>
        <v>0</v>
      </c>
      <c r="V59" s="105">
        <f t="shared" si="21"/>
        <v>0</v>
      </c>
      <c r="W59" s="105">
        <f t="shared" si="21"/>
        <v>0</v>
      </c>
      <c r="X59" s="105">
        <f t="shared" si="21"/>
        <v>0</v>
      </c>
      <c r="Y59" s="105">
        <f t="shared" si="21"/>
        <v>0</v>
      </c>
      <c r="Z59" s="105">
        <f t="shared" si="21"/>
        <v>0</v>
      </c>
      <c r="AA59" s="105">
        <f t="shared" si="21"/>
        <v>0</v>
      </c>
      <c r="AB59" s="105">
        <f t="shared" si="21"/>
        <v>0</v>
      </c>
      <c r="AC59" s="105">
        <f t="shared" si="21"/>
        <v>0</v>
      </c>
      <c r="AD59" s="105">
        <f t="shared" si="21"/>
        <v>0</v>
      </c>
      <c r="AE59" s="105">
        <f t="shared" si="21"/>
        <v>0</v>
      </c>
      <c r="AF59" s="105">
        <f t="shared" si="21"/>
        <v>0</v>
      </c>
      <c r="AG59" s="105">
        <f t="shared" ref="AG59:BK59" si="22">SUMIF($N$42:$AY$42,AG$53,$N48:$AY48)</f>
        <v>0</v>
      </c>
      <c r="AH59" s="105">
        <f t="shared" si="22"/>
        <v>0</v>
      </c>
      <c r="AI59" s="105">
        <f t="shared" si="22"/>
        <v>0</v>
      </c>
      <c r="AJ59" s="105">
        <f t="shared" si="22"/>
        <v>0</v>
      </c>
      <c r="AK59" s="105">
        <f t="shared" si="22"/>
        <v>0</v>
      </c>
      <c r="AL59" s="105">
        <f t="shared" si="22"/>
        <v>0</v>
      </c>
      <c r="AM59" s="105">
        <f t="shared" si="22"/>
        <v>0</v>
      </c>
      <c r="AN59" s="105">
        <f t="shared" si="22"/>
        <v>0</v>
      </c>
      <c r="AO59" s="105">
        <f t="shared" si="22"/>
        <v>0</v>
      </c>
      <c r="AP59" s="105">
        <f t="shared" si="22"/>
        <v>0</v>
      </c>
      <c r="AQ59" s="105">
        <f t="shared" si="22"/>
        <v>0</v>
      </c>
      <c r="AR59" s="105">
        <f t="shared" si="22"/>
        <v>0</v>
      </c>
      <c r="AS59" s="105">
        <f t="shared" si="22"/>
        <v>0</v>
      </c>
      <c r="AT59" s="105">
        <f t="shared" si="22"/>
        <v>0</v>
      </c>
      <c r="AU59" s="105">
        <f t="shared" si="22"/>
        <v>0</v>
      </c>
      <c r="AV59" s="105">
        <f t="shared" si="22"/>
        <v>0</v>
      </c>
      <c r="AW59" s="105">
        <f t="shared" si="22"/>
        <v>0</v>
      </c>
      <c r="AX59" s="105">
        <f t="shared" si="22"/>
        <v>0</v>
      </c>
      <c r="AY59" s="105">
        <f t="shared" si="22"/>
        <v>0</v>
      </c>
      <c r="AZ59" s="105">
        <f t="shared" si="22"/>
        <v>0</v>
      </c>
      <c r="BA59" s="105">
        <f t="shared" si="22"/>
        <v>0</v>
      </c>
      <c r="BB59" s="105">
        <f t="shared" si="22"/>
        <v>0</v>
      </c>
      <c r="BC59" s="105">
        <f t="shared" si="22"/>
        <v>0</v>
      </c>
      <c r="BD59" s="105">
        <f t="shared" si="22"/>
        <v>0</v>
      </c>
      <c r="BE59" s="105">
        <f t="shared" si="22"/>
        <v>0</v>
      </c>
      <c r="BF59" s="105">
        <f t="shared" si="22"/>
        <v>0</v>
      </c>
      <c r="BG59" s="105">
        <f t="shared" si="22"/>
        <v>0</v>
      </c>
      <c r="BH59" s="105">
        <f t="shared" si="22"/>
        <v>0</v>
      </c>
      <c r="BI59" s="105">
        <f t="shared" si="22"/>
        <v>0</v>
      </c>
      <c r="BJ59" s="105">
        <f t="shared" si="22"/>
        <v>0</v>
      </c>
      <c r="BK59" s="105">
        <f t="shared" si="22"/>
        <v>0</v>
      </c>
    </row>
    <row r="60" spans="1:63" x14ac:dyDescent="0.35">
      <c r="D60" s="91" t="s">
        <v>16</v>
      </c>
      <c r="F60" s="21"/>
      <c r="G60" s="102"/>
      <c r="H60" s="103"/>
      <c r="I60" s="105"/>
      <c r="N60" s="105">
        <f t="shared" ref="N60:AF60" si="23">SUMIF($N$42:$AY$42,N$53,$N49:$AY49)</f>
        <v>0</v>
      </c>
      <c r="O60" s="105">
        <f t="shared" si="23"/>
        <v>0</v>
      </c>
      <c r="P60" s="105">
        <f t="shared" si="23"/>
        <v>0</v>
      </c>
      <c r="Q60" s="105">
        <f t="shared" si="23"/>
        <v>24.166666666666668</v>
      </c>
      <c r="R60" s="105">
        <f t="shared" si="23"/>
        <v>24.166666666666668</v>
      </c>
      <c r="S60" s="105">
        <f t="shared" si="23"/>
        <v>24.166666666666668</v>
      </c>
      <c r="T60" s="105">
        <f t="shared" si="23"/>
        <v>0</v>
      </c>
      <c r="U60" s="105">
        <f t="shared" si="23"/>
        <v>0</v>
      </c>
      <c r="V60" s="105">
        <f t="shared" si="23"/>
        <v>0</v>
      </c>
      <c r="W60" s="105">
        <f t="shared" si="23"/>
        <v>0</v>
      </c>
      <c r="X60" s="105">
        <f t="shared" si="23"/>
        <v>0</v>
      </c>
      <c r="Y60" s="105">
        <f t="shared" si="23"/>
        <v>0</v>
      </c>
      <c r="Z60" s="105">
        <f t="shared" si="23"/>
        <v>0</v>
      </c>
      <c r="AA60" s="105">
        <f t="shared" si="23"/>
        <v>0</v>
      </c>
      <c r="AB60" s="105">
        <f t="shared" si="23"/>
        <v>0</v>
      </c>
      <c r="AC60" s="105">
        <f t="shared" si="23"/>
        <v>0</v>
      </c>
      <c r="AD60" s="105">
        <f t="shared" si="23"/>
        <v>0</v>
      </c>
      <c r="AE60" s="105">
        <f t="shared" si="23"/>
        <v>0</v>
      </c>
      <c r="AF60" s="105">
        <f t="shared" si="23"/>
        <v>0</v>
      </c>
      <c r="AG60" s="105">
        <f t="shared" ref="AG60:BK60" si="24">SUMIF($N$42:$AY$42,AG$53,$N49:$AY49)</f>
        <v>0</v>
      </c>
      <c r="AH60" s="105">
        <f t="shared" si="24"/>
        <v>0</v>
      </c>
      <c r="AI60" s="105">
        <f t="shared" si="24"/>
        <v>0</v>
      </c>
      <c r="AJ60" s="105">
        <f t="shared" si="24"/>
        <v>0</v>
      </c>
      <c r="AK60" s="105">
        <f t="shared" si="24"/>
        <v>0</v>
      </c>
      <c r="AL60" s="105">
        <f t="shared" si="24"/>
        <v>0</v>
      </c>
      <c r="AM60" s="105">
        <f t="shared" si="24"/>
        <v>0</v>
      </c>
      <c r="AN60" s="105">
        <f t="shared" si="24"/>
        <v>0</v>
      </c>
      <c r="AO60" s="105">
        <f t="shared" si="24"/>
        <v>0</v>
      </c>
      <c r="AP60" s="105">
        <f t="shared" si="24"/>
        <v>0</v>
      </c>
      <c r="AQ60" s="105">
        <f t="shared" si="24"/>
        <v>0</v>
      </c>
      <c r="AR60" s="105">
        <f t="shared" si="24"/>
        <v>0</v>
      </c>
      <c r="AS60" s="105">
        <f t="shared" si="24"/>
        <v>0</v>
      </c>
      <c r="AT60" s="105">
        <f t="shared" si="24"/>
        <v>0</v>
      </c>
      <c r="AU60" s="105">
        <f t="shared" si="24"/>
        <v>0</v>
      </c>
      <c r="AV60" s="105">
        <f t="shared" si="24"/>
        <v>0</v>
      </c>
      <c r="AW60" s="105">
        <f t="shared" si="24"/>
        <v>0</v>
      </c>
      <c r="AX60" s="105">
        <f t="shared" si="24"/>
        <v>0</v>
      </c>
      <c r="AY60" s="105">
        <f t="shared" si="24"/>
        <v>0</v>
      </c>
      <c r="AZ60" s="105">
        <f t="shared" si="24"/>
        <v>0</v>
      </c>
      <c r="BA60" s="105">
        <f t="shared" si="24"/>
        <v>0</v>
      </c>
      <c r="BB60" s="105">
        <f t="shared" si="24"/>
        <v>0</v>
      </c>
      <c r="BC60" s="105">
        <f t="shared" si="24"/>
        <v>0</v>
      </c>
      <c r="BD60" s="105">
        <f t="shared" si="24"/>
        <v>0</v>
      </c>
      <c r="BE60" s="105">
        <f t="shared" si="24"/>
        <v>0</v>
      </c>
      <c r="BF60" s="105">
        <f t="shared" si="24"/>
        <v>0</v>
      </c>
      <c r="BG60" s="105">
        <f t="shared" si="24"/>
        <v>0</v>
      </c>
      <c r="BH60" s="105">
        <f t="shared" si="24"/>
        <v>0</v>
      </c>
      <c r="BI60" s="105">
        <f t="shared" si="24"/>
        <v>0</v>
      </c>
      <c r="BJ60" s="105">
        <f t="shared" si="24"/>
        <v>0</v>
      </c>
      <c r="BK60" s="105">
        <f t="shared" si="24"/>
        <v>0</v>
      </c>
    </row>
    <row r="61" spans="1:63" x14ac:dyDescent="0.35">
      <c r="D61" s="91" t="s">
        <v>17</v>
      </c>
      <c r="F61" s="21"/>
      <c r="G61" s="102"/>
      <c r="H61" s="103"/>
      <c r="I61" s="105"/>
      <c r="N61" s="105">
        <f t="shared" ref="N61:AF61" si="25">SUMIF($N$42:$AY$42,N$53,$N50:$AY50)</f>
        <v>0</v>
      </c>
      <c r="O61" s="105">
        <f t="shared" si="25"/>
        <v>0</v>
      </c>
      <c r="P61" s="105">
        <f t="shared" si="25"/>
        <v>0</v>
      </c>
      <c r="Q61" s="105">
        <f t="shared" si="25"/>
        <v>0</v>
      </c>
      <c r="R61" s="105">
        <f t="shared" si="25"/>
        <v>0</v>
      </c>
      <c r="S61" s="105">
        <f t="shared" si="25"/>
        <v>0</v>
      </c>
      <c r="T61" s="105">
        <f t="shared" si="25"/>
        <v>28.75</v>
      </c>
      <c r="U61" s="105">
        <f t="shared" si="25"/>
        <v>28.75</v>
      </c>
      <c r="V61" s="105">
        <f t="shared" si="25"/>
        <v>28.75</v>
      </c>
      <c r="W61" s="105">
        <f t="shared" si="25"/>
        <v>28.75</v>
      </c>
      <c r="X61" s="105">
        <f t="shared" si="25"/>
        <v>0</v>
      </c>
      <c r="Y61" s="105">
        <f t="shared" si="25"/>
        <v>0</v>
      </c>
      <c r="Z61" s="105">
        <f t="shared" si="25"/>
        <v>0</v>
      </c>
      <c r="AA61" s="105">
        <f t="shared" si="25"/>
        <v>0</v>
      </c>
      <c r="AB61" s="105">
        <f t="shared" si="25"/>
        <v>0</v>
      </c>
      <c r="AC61" s="105">
        <f t="shared" si="25"/>
        <v>0</v>
      </c>
      <c r="AD61" s="105">
        <f t="shared" si="25"/>
        <v>0</v>
      </c>
      <c r="AE61" s="105">
        <f t="shared" si="25"/>
        <v>0</v>
      </c>
      <c r="AF61" s="105">
        <f t="shared" si="25"/>
        <v>0</v>
      </c>
      <c r="AG61" s="105">
        <f t="shared" ref="AG61:BK61" si="26">SUMIF($N$42:$AY$42,AG$53,$N50:$AY50)</f>
        <v>0</v>
      </c>
      <c r="AH61" s="105">
        <f t="shared" si="26"/>
        <v>0</v>
      </c>
      <c r="AI61" s="105">
        <f t="shared" si="26"/>
        <v>0</v>
      </c>
      <c r="AJ61" s="105">
        <f t="shared" si="26"/>
        <v>0</v>
      </c>
      <c r="AK61" s="105">
        <f t="shared" si="26"/>
        <v>0</v>
      </c>
      <c r="AL61" s="105">
        <f t="shared" si="26"/>
        <v>0</v>
      </c>
      <c r="AM61" s="105">
        <f t="shared" si="26"/>
        <v>0</v>
      </c>
      <c r="AN61" s="105">
        <f t="shared" si="26"/>
        <v>0</v>
      </c>
      <c r="AO61" s="105">
        <f t="shared" si="26"/>
        <v>0</v>
      </c>
      <c r="AP61" s="105">
        <f t="shared" si="26"/>
        <v>0</v>
      </c>
      <c r="AQ61" s="105">
        <f t="shared" si="26"/>
        <v>0</v>
      </c>
      <c r="AR61" s="105">
        <f t="shared" si="26"/>
        <v>0</v>
      </c>
      <c r="AS61" s="105">
        <f t="shared" si="26"/>
        <v>0</v>
      </c>
      <c r="AT61" s="105">
        <f t="shared" si="26"/>
        <v>0</v>
      </c>
      <c r="AU61" s="105">
        <f t="shared" si="26"/>
        <v>0</v>
      </c>
      <c r="AV61" s="105">
        <f t="shared" si="26"/>
        <v>0</v>
      </c>
      <c r="AW61" s="105">
        <f t="shared" si="26"/>
        <v>0</v>
      </c>
      <c r="AX61" s="105">
        <f t="shared" si="26"/>
        <v>0</v>
      </c>
      <c r="AY61" s="105">
        <f t="shared" si="26"/>
        <v>0</v>
      </c>
      <c r="AZ61" s="105">
        <f t="shared" si="26"/>
        <v>0</v>
      </c>
      <c r="BA61" s="105">
        <f t="shared" si="26"/>
        <v>0</v>
      </c>
      <c r="BB61" s="105">
        <f t="shared" si="26"/>
        <v>0</v>
      </c>
      <c r="BC61" s="105">
        <f t="shared" si="26"/>
        <v>0</v>
      </c>
      <c r="BD61" s="105">
        <f t="shared" si="26"/>
        <v>0</v>
      </c>
      <c r="BE61" s="105">
        <f t="shared" si="26"/>
        <v>0</v>
      </c>
      <c r="BF61" s="105">
        <f t="shared" si="26"/>
        <v>0</v>
      </c>
      <c r="BG61" s="105">
        <f t="shared" si="26"/>
        <v>0</v>
      </c>
      <c r="BH61" s="105">
        <f t="shared" si="26"/>
        <v>0</v>
      </c>
      <c r="BI61" s="105">
        <f t="shared" si="26"/>
        <v>0</v>
      </c>
      <c r="BJ61" s="105">
        <f t="shared" si="26"/>
        <v>0</v>
      </c>
      <c r="BK61" s="105">
        <f t="shared" si="26"/>
        <v>0</v>
      </c>
    </row>
    <row r="62" spans="1:63" x14ac:dyDescent="0.35">
      <c r="D62" s="91" t="s">
        <v>194</v>
      </c>
      <c r="F62" s="21"/>
      <c r="G62" s="102"/>
      <c r="H62" s="103"/>
      <c r="I62" s="105"/>
      <c r="N62" s="105">
        <f t="shared" ref="N62:AF62" si="27">SUMIF($N$42:$AY$42,N$53,$N51:$AY51)</f>
        <v>0</v>
      </c>
      <c r="O62" s="105">
        <f t="shared" si="27"/>
        <v>0</v>
      </c>
      <c r="P62" s="105">
        <f t="shared" si="27"/>
        <v>0</v>
      </c>
      <c r="Q62" s="105">
        <f t="shared" si="27"/>
        <v>0</v>
      </c>
      <c r="R62" s="105">
        <f t="shared" si="27"/>
        <v>0</v>
      </c>
      <c r="S62" s="105">
        <f t="shared" si="27"/>
        <v>0</v>
      </c>
      <c r="T62" s="105">
        <f t="shared" si="27"/>
        <v>0</v>
      </c>
      <c r="U62" s="105">
        <f t="shared" si="27"/>
        <v>0</v>
      </c>
      <c r="V62" s="105">
        <f t="shared" si="27"/>
        <v>0</v>
      </c>
      <c r="W62" s="105">
        <f t="shared" si="27"/>
        <v>0</v>
      </c>
      <c r="X62" s="105">
        <f t="shared" si="27"/>
        <v>32.666666666666664</v>
      </c>
      <c r="Y62" s="105">
        <f t="shared" si="27"/>
        <v>16.333333333333332</v>
      </c>
      <c r="Z62" s="105">
        <f t="shared" si="27"/>
        <v>0</v>
      </c>
      <c r="AA62" s="105">
        <f t="shared" si="27"/>
        <v>0</v>
      </c>
      <c r="AB62" s="105">
        <f t="shared" si="27"/>
        <v>0</v>
      </c>
      <c r="AC62" s="105">
        <f t="shared" si="27"/>
        <v>0</v>
      </c>
      <c r="AD62" s="105">
        <f t="shared" si="27"/>
        <v>0</v>
      </c>
      <c r="AE62" s="105">
        <f t="shared" si="27"/>
        <v>0</v>
      </c>
      <c r="AF62" s="105">
        <f t="shared" si="27"/>
        <v>0</v>
      </c>
      <c r="AG62" s="105">
        <f t="shared" ref="AG62:BK62" si="28">SUMIF($N$42:$AY$42,AG$53,$N51:$AY51)</f>
        <v>0</v>
      </c>
      <c r="AH62" s="105">
        <f t="shared" si="28"/>
        <v>0</v>
      </c>
      <c r="AI62" s="105">
        <f t="shared" si="28"/>
        <v>0</v>
      </c>
      <c r="AJ62" s="105">
        <f t="shared" si="28"/>
        <v>0</v>
      </c>
      <c r="AK62" s="105">
        <f t="shared" si="28"/>
        <v>0</v>
      </c>
      <c r="AL62" s="105">
        <f t="shared" si="28"/>
        <v>0</v>
      </c>
      <c r="AM62" s="105">
        <f t="shared" si="28"/>
        <v>0</v>
      </c>
      <c r="AN62" s="105">
        <f t="shared" si="28"/>
        <v>0</v>
      </c>
      <c r="AO62" s="105">
        <f t="shared" si="28"/>
        <v>0</v>
      </c>
      <c r="AP62" s="105">
        <f t="shared" si="28"/>
        <v>0</v>
      </c>
      <c r="AQ62" s="105">
        <f t="shared" si="28"/>
        <v>0</v>
      </c>
      <c r="AR62" s="105">
        <f t="shared" si="28"/>
        <v>0</v>
      </c>
      <c r="AS62" s="105">
        <f t="shared" si="28"/>
        <v>0</v>
      </c>
      <c r="AT62" s="105">
        <f t="shared" si="28"/>
        <v>0</v>
      </c>
      <c r="AU62" s="105">
        <f t="shared" si="28"/>
        <v>0</v>
      </c>
      <c r="AV62" s="105">
        <f t="shared" si="28"/>
        <v>0</v>
      </c>
      <c r="AW62" s="105">
        <f t="shared" si="28"/>
        <v>0</v>
      </c>
      <c r="AX62" s="105">
        <f t="shared" si="28"/>
        <v>0</v>
      </c>
      <c r="AY62" s="105">
        <f t="shared" si="28"/>
        <v>0</v>
      </c>
      <c r="AZ62" s="105">
        <f t="shared" si="28"/>
        <v>0</v>
      </c>
      <c r="BA62" s="105">
        <f t="shared" si="28"/>
        <v>0</v>
      </c>
      <c r="BB62" s="105">
        <f t="shared" si="28"/>
        <v>0</v>
      </c>
      <c r="BC62" s="105">
        <f t="shared" si="28"/>
        <v>0</v>
      </c>
      <c r="BD62" s="105">
        <f t="shared" si="28"/>
        <v>0</v>
      </c>
      <c r="BE62" s="105">
        <f t="shared" si="28"/>
        <v>0</v>
      </c>
      <c r="BF62" s="105">
        <f t="shared" si="28"/>
        <v>0</v>
      </c>
      <c r="BG62" s="105">
        <f t="shared" si="28"/>
        <v>0</v>
      </c>
      <c r="BH62" s="105">
        <f t="shared" si="28"/>
        <v>0</v>
      </c>
      <c r="BI62" s="105">
        <f t="shared" si="28"/>
        <v>0</v>
      </c>
      <c r="BJ62" s="105">
        <f t="shared" si="28"/>
        <v>0</v>
      </c>
      <c r="BK62" s="105">
        <f t="shared" si="28"/>
        <v>0</v>
      </c>
    </row>
    <row r="63" spans="1:63" x14ac:dyDescent="0.35">
      <c r="D63" s="136" t="s">
        <v>51</v>
      </c>
      <c r="E63" s="137"/>
      <c r="F63" s="137"/>
      <c r="G63" s="138"/>
      <c r="H63" s="139"/>
      <c r="I63" s="140"/>
      <c r="J63" s="35"/>
      <c r="K63" s="35"/>
      <c r="L63" s="35"/>
      <c r="M63" s="35"/>
      <c r="N63" s="140">
        <f>SUM(N55:N62)</f>
        <v>6</v>
      </c>
      <c r="O63" s="140">
        <f t="shared" ref="O63:AF63" si="29">SUM(O55:O62)</f>
        <v>17.5</v>
      </c>
      <c r="P63" s="140">
        <f t="shared" si="29"/>
        <v>17.5</v>
      </c>
      <c r="Q63" s="140">
        <f t="shared" si="29"/>
        <v>24.166666666666668</v>
      </c>
      <c r="R63" s="140">
        <f t="shared" si="29"/>
        <v>24.166666666666668</v>
      </c>
      <c r="S63" s="140">
        <f t="shared" si="29"/>
        <v>24.166666666666668</v>
      </c>
      <c r="T63" s="140">
        <f t="shared" si="29"/>
        <v>28.75</v>
      </c>
      <c r="U63" s="140">
        <f t="shared" si="29"/>
        <v>28.75</v>
      </c>
      <c r="V63" s="140">
        <f t="shared" si="29"/>
        <v>28.75</v>
      </c>
      <c r="W63" s="140">
        <f t="shared" si="29"/>
        <v>28.75</v>
      </c>
      <c r="X63" s="140">
        <f t="shared" si="29"/>
        <v>32.666666666666664</v>
      </c>
      <c r="Y63" s="140">
        <f t="shared" si="29"/>
        <v>16.333333333333332</v>
      </c>
      <c r="Z63" s="140">
        <f t="shared" si="29"/>
        <v>0</v>
      </c>
      <c r="AA63" s="140">
        <f t="shared" si="29"/>
        <v>0</v>
      </c>
      <c r="AB63" s="140">
        <f t="shared" si="29"/>
        <v>0</v>
      </c>
      <c r="AC63" s="140">
        <f t="shared" si="29"/>
        <v>0</v>
      </c>
      <c r="AD63" s="140">
        <f t="shared" si="29"/>
        <v>0</v>
      </c>
      <c r="AE63" s="140">
        <f t="shared" si="29"/>
        <v>0</v>
      </c>
      <c r="AF63" s="140">
        <f t="shared" si="29"/>
        <v>0</v>
      </c>
      <c r="AG63" s="140">
        <f t="shared" ref="AG63" si="30">SUM(AG55:AG62)</f>
        <v>0</v>
      </c>
      <c r="AH63" s="140">
        <f t="shared" ref="AH63" si="31">SUM(AH55:AH62)</f>
        <v>0</v>
      </c>
      <c r="AI63" s="140">
        <f t="shared" ref="AI63" si="32">SUM(AI55:AI62)</f>
        <v>0</v>
      </c>
      <c r="AJ63" s="140">
        <f t="shared" ref="AJ63" si="33">SUM(AJ55:AJ62)</f>
        <v>0</v>
      </c>
      <c r="AK63" s="140">
        <f t="shared" ref="AK63" si="34">SUM(AK55:AK62)</f>
        <v>0</v>
      </c>
      <c r="AL63" s="140">
        <f t="shared" ref="AL63" si="35">SUM(AL55:AL62)</f>
        <v>0</v>
      </c>
      <c r="AM63" s="140">
        <f t="shared" ref="AM63" si="36">SUM(AM55:AM62)</f>
        <v>0</v>
      </c>
      <c r="AN63" s="140">
        <f t="shared" ref="AN63" si="37">SUM(AN55:AN62)</f>
        <v>0</v>
      </c>
      <c r="AO63" s="140">
        <f t="shared" ref="AO63" si="38">SUM(AO55:AO62)</f>
        <v>0</v>
      </c>
      <c r="AP63" s="140">
        <f t="shared" ref="AP63" si="39">SUM(AP55:AP62)</f>
        <v>0</v>
      </c>
      <c r="AQ63" s="140">
        <f t="shared" ref="AQ63" si="40">SUM(AQ55:AQ62)</f>
        <v>0</v>
      </c>
      <c r="AR63" s="140">
        <f t="shared" ref="AR63" si="41">SUM(AR55:AR62)</f>
        <v>0</v>
      </c>
      <c r="AS63" s="140">
        <f t="shared" ref="AS63" si="42">SUM(AS55:AS62)</f>
        <v>0</v>
      </c>
      <c r="AT63" s="140">
        <f t="shared" ref="AT63" si="43">SUM(AT55:AT62)</f>
        <v>0</v>
      </c>
      <c r="AU63" s="140">
        <f t="shared" ref="AU63" si="44">SUM(AU55:AU62)</f>
        <v>0</v>
      </c>
      <c r="AV63" s="140">
        <f t="shared" ref="AV63" si="45">SUM(AV55:AV62)</f>
        <v>0</v>
      </c>
      <c r="AW63" s="140">
        <f t="shared" ref="AW63" si="46">SUM(AW55:AW62)</f>
        <v>0</v>
      </c>
      <c r="AX63" s="140">
        <f t="shared" ref="AX63" si="47">SUM(AX55:AX62)</f>
        <v>0</v>
      </c>
      <c r="AY63" s="140">
        <f t="shared" ref="AY63" si="48">SUM(AY55:AY62)</f>
        <v>0</v>
      </c>
      <c r="AZ63" s="140">
        <f t="shared" ref="AZ63" si="49">SUM(AZ55:AZ62)</f>
        <v>0</v>
      </c>
      <c r="BA63" s="140">
        <f t="shared" ref="BA63" si="50">SUM(BA55:BA62)</f>
        <v>0</v>
      </c>
      <c r="BB63" s="140">
        <f t="shared" ref="BB63" si="51">SUM(BB55:BB62)</f>
        <v>0</v>
      </c>
      <c r="BC63" s="140">
        <f t="shared" ref="BC63" si="52">SUM(BC55:BC62)</f>
        <v>0</v>
      </c>
      <c r="BD63" s="140">
        <f t="shared" ref="BD63" si="53">SUM(BD55:BD62)</f>
        <v>0</v>
      </c>
      <c r="BE63" s="140">
        <f t="shared" ref="BE63" si="54">SUM(BE55:BE62)</f>
        <v>0</v>
      </c>
      <c r="BF63" s="140">
        <f t="shared" ref="BF63" si="55">SUM(BF55:BF62)</f>
        <v>0</v>
      </c>
      <c r="BG63" s="140">
        <f t="shared" ref="BG63" si="56">SUM(BG55:BG62)</f>
        <v>0</v>
      </c>
      <c r="BH63" s="140">
        <f t="shared" ref="BH63" si="57">SUM(BH55:BH62)</f>
        <v>0</v>
      </c>
      <c r="BI63" s="140">
        <f t="shared" ref="BI63" si="58">SUM(BI55:BI62)</f>
        <v>0</v>
      </c>
      <c r="BJ63" s="140">
        <f t="shared" ref="BJ63" si="59">SUM(BJ55:BJ62)</f>
        <v>0</v>
      </c>
      <c r="BK63" s="140">
        <f t="shared" ref="BK63" si="60">SUM(BK55:BK62)</f>
        <v>0</v>
      </c>
    </row>
    <row r="64" spans="1:63" x14ac:dyDescent="0.35">
      <c r="D64" s="119"/>
      <c r="F64" s="21"/>
      <c r="G64" s="102"/>
      <c r="H64" s="103"/>
      <c r="I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row>
    <row r="65" spans="1:131" s="47" customFormat="1" x14ac:dyDescent="0.35">
      <c r="A65" s="21"/>
      <c r="B65" s="46" t="s">
        <v>41</v>
      </c>
      <c r="C65" s="46"/>
      <c r="D65" s="46"/>
      <c r="E65" s="46"/>
      <c r="F65" s="46"/>
    </row>
    <row r="66" spans="1:131" s="51" customFormat="1" x14ac:dyDescent="0.35">
      <c r="C66" s="50"/>
      <c r="D66" s="50"/>
      <c r="E66" s="50"/>
      <c r="F66" s="50"/>
      <c r="N66" s="123"/>
    </row>
    <row r="67" spans="1:131" s="49" customFormat="1" x14ac:dyDescent="0.35">
      <c r="A67" s="50"/>
      <c r="B67" s="50"/>
      <c r="C67" s="96" t="s">
        <v>159</v>
      </c>
      <c r="D67" s="48"/>
      <c r="E67" s="48"/>
      <c r="F67" s="48"/>
      <c r="N67" s="129"/>
    </row>
    <row r="68" spans="1:131" s="51" customFormat="1" x14ac:dyDescent="0.35">
      <c r="A68" s="50"/>
      <c r="B68" s="50"/>
      <c r="C68" s="50"/>
      <c r="D68" s="50"/>
      <c r="E68" s="50"/>
      <c r="F68" s="50"/>
      <c r="L68" s="152" t="s">
        <v>162</v>
      </c>
      <c r="N68" s="151">
        <v>1</v>
      </c>
      <c r="O68" s="151">
        <f>N68+1</f>
        <v>2</v>
      </c>
      <c r="P68" s="151">
        <f t="shared" ref="P68:BK68" si="61">O68+1</f>
        <v>3</v>
      </c>
      <c r="Q68" s="151">
        <f t="shared" si="61"/>
        <v>4</v>
      </c>
      <c r="R68" s="151">
        <f t="shared" si="61"/>
        <v>5</v>
      </c>
      <c r="S68" s="151">
        <f t="shared" si="61"/>
        <v>6</v>
      </c>
      <c r="T68" s="151">
        <f t="shared" si="61"/>
        <v>7</v>
      </c>
      <c r="U68" s="151">
        <f t="shared" si="61"/>
        <v>8</v>
      </c>
      <c r="V68" s="151">
        <f t="shared" si="61"/>
        <v>9</v>
      </c>
      <c r="W68" s="151">
        <f t="shared" si="61"/>
        <v>10</v>
      </c>
      <c r="X68" s="151">
        <f t="shared" si="61"/>
        <v>11</v>
      </c>
      <c r="Y68" s="151">
        <f t="shared" si="61"/>
        <v>12</v>
      </c>
      <c r="Z68" s="151">
        <f t="shared" si="61"/>
        <v>13</v>
      </c>
      <c r="AA68" s="151">
        <f t="shared" si="61"/>
        <v>14</v>
      </c>
      <c r="AB68" s="151">
        <f t="shared" si="61"/>
        <v>15</v>
      </c>
      <c r="AC68" s="151">
        <f t="shared" si="61"/>
        <v>16</v>
      </c>
      <c r="AD68" s="151">
        <f t="shared" si="61"/>
        <v>17</v>
      </c>
      <c r="AE68" s="151">
        <f t="shared" si="61"/>
        <v>18</v>
      </c>
      <c r="AF68" s="151">
        <f t="shared" si="61"/>
        <v>19</v>
      </c>
      <c r="AG68" s="151">
        <f t="shared" si="61"/>
        <v>20</v>
      </c>
      <c r="AH68" s="151">
        <f t="shared" si="61"/>
        <v>21</v>
      </c>
      <c r="AI68" s="151">
        <f t="shared" si="61"/>
        <v>22</v>
      </c>
      <c r="AJ68" s="151">
        <f t="shared" si="61"/>
        <v>23</v>
      </c>
      <c r="AK68" s="151">
        <f t="shared" si="61"/>
        <v>24</v>
      </c>
      <c r="AL68" s="151">
        <f t="shared" si="61"/>
        <v>25</v>
      </c>
      <c r="AM68" s="151">
        <f t="shared" si="61"/>
        <v>26</v>
      </c>
      <c r="AN68" s="151">
        <f t="shared" si="61"/>
        <v>27</v>
      </c>
      <c r="AO68" s="151">
        <f t="shared" si="61"/>
        <v>28</v>
      </c>
      <c r="AP68" s="151">
        <f t="shared" si="61"/>
        <v>29</v>
      </c>
      <c r="AQ68" s="151">
        <f t="shared" si="61"/>
        <v>30</v>
      </c>
      <c r="AR68" s="151">
        <f t="shared" si="61"/>
        <v>31</v>
      </c>
      <c r="AS68" s="151">
        <f t="shared" si="61"/>
        <v>32</v>
      </c>
      <c r="AT68" s="151">
        <f t="shared" si="61"/>
        <v>33</v>
      </c>
      <c r="AU68" s="151">
        <f t="shared" si="61"/>
        <v>34</v>
      </c>
      <c r="AV68" s="151">
        <f t="shared" si="61"/>
        <v>35</v>
      </c>
      <c r="AW68" s="151">
        <f t="shared" si="61"/>
        <v>36</v>
      </c>
      <c r="AX68" s="151">
        <f t="shared" si="61"/>
        <v>37</v>
      </c>
      <c r="AY68" s="151">
        <f t="shared" si="61"/>
        <v>38</v>
      </c>
      <c r="AZ68" s="151">
        <f t="shared" si="61"/>
        <v>39</v>
      </c>
      <c r="BA68" s="151">
        <f t="shared" si="61"/>
        <v>40</v>
      </c>
      <c r="BB68" s="151">
        <f t="shared" si="61"/>
        <v>41</v>
      </c>
      <c r="BC68" s="151">
        <f t="shared" si="61"/>
        <v>42</v>
      </c>
      <c r="BD68" s="151">
        <f t="shared" si="61"/>
        <v>43</v>
      </c>
      <c r="BE68" s="151">
        <f t="shared" si="61"/>
        <v>44</v>
      </c>
      <c r="BF68" s="151">
        <f t="shared" si="61"/>
        <v>45</v>
      </c>
      <c r="BG68" s="151">
        <f t="shared" si="61"/>
        <v>46</v>
      </c>
      <c r="BH68" s="151">
        <f t="shared" si="61"/>
        <v>47</v>
      </c>
      <c r="BI68" s="151">
        <f t="shared" si="61"/>
        <v>48</v>
      </c>
      <c r="BJ68" s="151">
        <f t="shared" si="61"/>
        <v>49</v>
      </c>
      <c r="BK68" s="151">
        <f t="shared" si="61"/>
        <v>50</v>
      </c>
      <c r="BL68" s="151">
        <f t="shared" ref="BL68:BQ68" si="62">BK68+1</f>
        <v>51</v>
      </c>
      <c r="BM68" s="151">
        <f t="shared" si="62"/>
        <v>52</v>
      </c>
      <c r="BN68" s="151">
        <f t="shared" si="62"/>
        <v>53</v>
      </c>
      <c r="BO68" s="151">
        <f t="shared" si="62"/>
        <v>54</v>
      </c>
      <c r="BP68" s="151">
        <f t="shared" si="62"/>
        <v>55</v>
      </c>
      <c r="BQ68" s="151">
        <f t="shared" si="62"/>
        <v>56</v>
      </c>
      <c r="BR68" s="151">
        <f t="shared" ref="BR68:DH68" si="63">BQ68+1</f>
        <v>57</v>
      </c>
      <c r="BS68" s="151">
        <f t="shared" si="63"/>
        <v>58</v>
      </c>
      <c r="BT68" s="151">
        <f t="shared" si="63"/>
        <v>59</v>
      </c>
      <c r="BU68" s="151">
        <f t="shared" si="63"/>
        <v>60</v>
      </c>
      <c r="BV68" s="151">
        <f t="shared" si="63"/>
        <v>61</v>
      </c>
      <c r="BW68" s="151">
        <f t="shared" si="63"/>
        <v>62</v>
      </c>
      <c r="BX68" s="151">
        <f t="shared" si="63"/>
        <v>63</v>
      </c>
      <c r="BY68" s="151">
        <f t="shared" si="63"/>
        <v>64</v>
      </c>
      <c r="BZ68" s="151">
        <f t="shared" si="63"/>
        <v>65</v>
      </c>
      <c r="CA68" s="151">
        <f t="shared" si="63"/>
        <v>66</v>
      </c>
      <c r="CB68" s="151">
        <f t="shared" si="63"/>
        <v>67</v>
      </c>
      <c r="CC68" s="151">
        <f t="shared" si="63"/>
        <v>68</v>
      </c>
      <c r="CD68" s="151">
        <f t="shared" si="63"/>
        <v>69</v>
      </c>
      <c r="CE68" s="151">
        <f t="shared" si="63"/>
        <v>70</v>
      </c>
      <c r="CF68" s="151">
        <f t="shared" si="63"/>
        <v>71</v>
      </c>
      <c r="CG68" s="151">
        <f t="shared" si="63"/>
        <v>72</v>
      </c>
      <c r="CH68" s="151">
        <f t="shared" si="63"/>
        <v>73</v>
      </c>
      <c r="CI68" s="151">
        <f t="shared" si="63"/>
        <v>74</v>
      </c>
      <c r="CJ68" s="151">
        <f t="shared" si="63"/>
        <v>75</v>
      </c>
      <c r="CK68" s="151">
        <f t="shared" si="63"/>
        <v>76</v>
      </c>
      <c r="CL68" s="151">
        <f t="shared" si="63"/>
        <v>77</v>
      </c>
      <c r="CM68" s="151">
        <f t="shared" si="63"/>
        <v>78</v>
      </c>
      <c r="CN68" s="151">
        <f t="shared" si="63"/>
        <v>79</v>
      </c>
      <c r="CO68" s="151">
        <f t="shared" si="63"/>
        <v>80</v>
      </c>
      <c r="CP68" s="151">
        <f t="shared" si="63"/>
        <v>81</v>
      </c>
      <c r="CQ68" s="151">
        <f t="shared" si="63"/>
        <v>82</v>
      </c>
      <c r="CR68" s="151">
        <f t="shared" si="63"/>
        <v>83</v>
      </c>
      <c r="CS68" s="151">
        <f t="shared" si="63"/>
        <v>84</v>
      </c>
      <c r="CT68" s="151">
        <f t="shared" si="63"/>
        <v>85</v>
      </c>
      <c r="CU68" s="151">
        <f t="shared" si="63"/>
        <v>86</v>
      </c>
      <c r="CV68" s="151">
        <f t="shared" si="63"/>
        <v>87</v>
      </c>
      <c r="CW68" s="151">
        <f t="shared" si="63"/>
        <v>88</v>
      </c>
      <c r="CX68" s="151">
        <f t="shared" si="63"/>
        <v>89</v>
      </c>
      <c r="CY68" s="151">
        <f t="shared" si="63"/>
        <v>90</v>
      </c>
      <c r="CZ68" s="151">
        <f t="shared" si="63"/>
        <v>91</v>
      </c>
      <c r="DA68" s="151">
        <f t="shared" si="63"/>
        <v>92</v>
      </c>
      <c r="DB68" s="151">
        <f t="shared" si="63"/>
        <v>93</v>
      </c>
      <c r="DC68" s="151">
        <f t="shared" si="63"/>
        <v>94</v>
      </c>
      <c r="DD68" s="151">
        <f t="shared" si="63"/>
        <v>95</v>
      </c>
      <c r="DE68" s="151">
        <f t="shared" si="63"/>
        <v>96</v>
      </c>
      <c r="DF68" s="151">
        <f t="shared" si="63"/>
        <v>97</v>
      </c>
      <c r="DG68" s="151">
        <f t="shared" si="63"/>
        <v>98</v>
      </c>
      <c r="DH68" s="151">
        <f t="shared" si="63"/>
        <v>99</v>
      </c>
      <c r="DI68" s="151">
        <f t="shared" ref="DI68:EA68" si="64">DH68+1</f>
        <v>100</v>
      </c>
      <c r="DJ68" s="151">
        <f t="shared" si="64"/>
        <v>101</v>
      </c>
      <c r="DK68" s="151">
        <f t="shared" si="64"/>
        <v>102</v>
      </c>
      <c r="DL68" s="151">
        <f t="shared" si="64"/>
        <v>103</v>
      </c>
      <c r="DM68" s="151">
        <f t="shared" si="64"/>
        <v>104</v>
      </c>
      <c r="DN68" s="151">
        <f t="shared" si="64"/>
        <v>105</v>
      </c>
      <c r="DO68" s="151">
        <f t="shared" si="64"/>
        <v>106</v>
      </c>
      <c r="DP68" s="151">
        <f t="shared" si="64"/>
        <v>107</v>
      </c>
      <c r="DQ68" s="151">
        <f t="shared" si="64"/>
        <v>108</v>
      </c>
      <c r="DR68" s="151">
        <f t="shared" si="64"/>
        <v>109</v>
      </c>
      <c r="DS68" s="151">
        <f t="shared" si="64"/>
        <v>110</v>
      </c>
      <c r="DT68" s="151">
        <f t="shared" si="64"/>
        <v>111</v>
      </c>
      <c r="DU68" s="151">
        <f t="shared" si="64"/>
        <v>112</v>
      </c>
      <c r="DV68" s="151">
        <f t="shared" si="64"/>
        <v>113</v>
      </c>
      <c r="DW68" s="151">
        <f t="shared" si="64"/>
        <v>114</v>
      </c>
      <c r="DX68" s="151">
        <f t="shared" si="64"/>
        <v>115</v>
      </c>
      <c r="DY68" s="151">
        <f t="shared" si="64"/>
        <v>116</v>
      </c>
      <c r="DZ68" s="151">
        <f t="shared" si="64"/>
        <v>117</v>
      </c>
      <c r="EA68" s="151">
        <f t="shared" si="64"/>
        <v>118</v>
      </c>
    </row>
    <row r="69" spans="1:131" s="51" customFormat="1" x14ac:dyDescent="0.35">
      <c r="A69" s="50"/>
      <c r="B69" s="50"/>
      <c r="C69" s="50"/>
      <c r="D69" s="50"/>
      <c r="E69" s="50"/>
      <c r="F69" s="50"/>
      <c r="L69" s="130" t="s">
        <v>163</v>
      </c>
      <c r="N69" s="123">
        <f>ROUND(N68/2,0)</f>
        <v>1</v>
      </c>
      <c r="O69" s="123">
        <f t="shared" ref="O69:BK69" si="65">ROUND(O68/2,0)</f>
        <v>1</v>
      </c>
      <c r="P69" s="123">
        <f t="shared" si="65"/>
        <v>2</v>
      </c>
      <c r="Q69" s="123">
        <f t="shared" si="65"/>
        <v>2</v>
      </c>
      <c r="R69" s="123">
        <f t="shared" si="65"/>
        <v>3</v>
      </c>
      <c r="S69" s="123">
        <f t="shared" si="65"/>
        <v>3</v>
      </c>
      <c r="T69" s="123">
        <f t="shared" si="65"/>
        <v>4</v>
      </c>
      <c r="U69" s="123">
        <f t="shared" si="65"/>
        <v>4</v>
      </c>
      <c r="V69" s="123">
        <f t="shared" si="65"/>
        <v>5</v>
      </c>
      <c r="W69" s="123">
        <f t="shared" si="65"/>
        <v>5</v>
      </c>
      <c r="X69" s="123">
        <f t="shared" si="65"/>
        <v>6</v>
      </c>
      <c r="Y69" s="123">
        <f t="shared" si="65"/>
        <v>6</v>
      </c>
      <c r="Z69" s="123">
        <f t="shared" si="65"/>
        <v>7</v>
      </c>
      <c r="AA69" s="123">
        <f t="shared" si="65"/>
        <v>7</v>
      </c>
      <c r="AB69" s="123">
        <f t="shared" si="65"/>
        <v>8</v>
      </c>
      <c r="AC69" s="123">
        <f t="shared" si="65"/>
        <v>8</v>
      </c>
      <c r="AD69" s="123">
        <f t="shared" si="65"/>
        <v>9</v>
      </c>
      <c r="AE69" s="123">
        <f t="shared" si="65"/>
        <v>9</v>
      </c>
      <c r="AF69" s="123">
        <f t="shared" si="65"/>
        <v>10</v>
      </c>
      <c r="AG69" s="123">
        <f t="shared" si="65"/>
        <v>10</v>
      </c>
      <c r="AH69" s="123">
        <f t="shared" si="65"/>
        <v>11</v>
      </c>
      <c r="AI69" s="123">
        <f t="shared" si="65"/>
        <v>11</v>
      </c>
      <c r="AJ69" s="123">
        <f t="shared" si="65"/>
        <v>12</v>
      </c>
      <c r="AK69" s="123">
        <f t="shared" si="65"/>
        <v>12</v>
      </c>
      <c r="AL69" s="123">
        <f t="shared" si="65"/>
        <v>13</v>
      </c>
      <c r="AM69" s="123">
        <f t="shared" si="65"/>
        <v>13</v>
      </c>
      <c r="AN69" s="123">
        <f t="shared" si="65"/>
        <v>14</v>
      </c>
      <c r="AO69" s="123">
        <f t="shared" si="65"/>
        <v>14</v>
      </c>
      <c r="AP69" s="123">
        <f t="shared" si="65"/>
        <v>15</v>
      </c>
      <c r="AQ69" s="123">
        <f t="shared" si="65"/>
        <v>15</v>
      </c>
      <c r="AR69" s="123">
        <f t="shared" si="65"/>
        <v>16</v>
      </c>
      <c r="AS69" s="123">
        <f t="shared" si="65"/>
        <v>16</v>
      </c>
      <c r="AT69" s="123">
        <f t="shared" si="65"/>
        <v>17</v>
      </c>
      <c r="AU69" s="123">
        <f t="shared" si="65"/>
        <v>17</v>
      </c>
      <c r="AV69" s="123">
        <f t="shared" si="65"/>
        <v>18</v>
      </c>
      <c r="AW69" s="123">
        <f t="shared" si="65"/>
        <v>18</v>
      </c>
      <c r="AX69" s="123">
        <f t="shared" si="65"/>
        <v>19</v>
      </c>
      <c r="AY69" s="123">
        <f t="shared" si="65"/>
        <v>19</v>
      </c>
      <c r="AZ69" s="123">
        <f t="shared" si="65"/>
        <v>20</v>
      </c>
      <c r="BA69" s="123">
        <f t="shared" si="65"/>
        <v>20</v>
      </c>
      <c r="BB69" s="123">
        <f t="shared" si="65"/>
        <v>21</v>
      </c>
      <c r="BC69" s="123">
        <f t="shared" si="65"/>
        <v>21</v>
      </c>
      <c r="BD69" s="123">
        <f t="shared" si="65"/>
        <v>22</v>
      </c>
      <c r="BE69" s="123">
        <f t="shared" si="65"/>
        <v>22</v>
      </c>
      <c r="BF69" s="123">
        <f t="shared" si="65"/>
        <v>23</v>
      </c>
      <c r="BG69" s="123">
        <f t="shared" si="65"/>
        <v>23</v>
      </c>
      <c r="BH69" s="123">
        <f t="shared" si="65"/>
        <v>24</v>
      </c>
      <c r="BI69" s="123">
        <f t="shared" si="65"/>
        <v>24</v>
      </c>
      <c r="BJ69" s="123">
        <f t="shared" si="65"/>
        <v>25</v>
      </c>
      <c r="BK69" s="123">
        <f t="shared" si="65"/>
        <v>25</v>
      </c>
      <c r="BL69" s="123">
        <f t="shared" ref="BL69" si="66">ROUND(BL68/2,0)</f>
        <v>26</v>
      </c>
      <c r="BM69" s="123">
        <f t="shared" ref="BM69" si="67">ROUND(BM68/2,0)</f>
        <v>26</v>
      </c>
      <c r="BN69" s="123">
        <f t="shared" ref="BN69" si="68">ROUND(BN68/2,0)</f>
        <v>27</v>
      </c>
      <c r="BO69" s="123">
        <f t="shared" ref="BO69" si="69">ROUND(BO68/2,0)</f>
        <v>27</v>
      </c>
      <c r="BP69" s="123">
        <f t="shared" ref="BP69" si="70">ROUND(BP68/2,0)</f>
        <v>28</v>
      </c>
      <c r="BQ69" s="123">
        <f t="shared" ref="BQ69" si="71">ROUND(BQ68/2,0)</f>
        <v>28</v>
      </c>
      <c r="BR69" s="123">
        <f t="shared" ref="BR69" si="72">ROUND(BR68/2,0)</f>
        <v>29</v>
      </c>
      <c r="BS69" s="123">
        <f t="shared" ref="BS69" si="73">ROUND(BS68/2,0)</f>
        <v>29</v>
      </c>
      <c r="BT69" s="123">
        <f t="shared" ref="BT69" si="74">ROUND(BT68/2,0)</f>
        <v>30</v>
      </c>
      <c r="BU69" s="123">
        <f t="shared" ref="BU69" si="75">ROUND(BU68/2,0)</f>
        <v>30</v>
      </c>
      <c r="BV69" s="123">
        <f t="shared" ref="BV69" si="76">ROUND(BV68/2,0)</f>
        <v>31</v>
      </c>
      <c r="BW69" s="123">
        <f t="shared" ref="BW69" si="77">ROUND(BW68/2,0)</f>
        <v>31</v>
      </c>
      <c r="BX69" s="123">
        <f t="shared" ref="BX69" si="78">ROUND(BX68/2,0)</f>
        <v>32</v>
      </c>
      <c r="BY69" s="123">
        <f t="shared" ref="BY69" si="79">ROUND(BY68/2,0)</f>
        <v>32</v>
      </c>
      <c r="BZ69" s="123">
        <f t="shared" ref="BZ69" si="80">ROUND(BZ68/2,0)</f>
        <v>33</v>
      </c>
      <c r="CA69" s="123">
        <f t="shared" ref="CA69" si="81">ROUND(CA68/2,0)</f>
        <v>33</v>
      </c>
      <c r="CB69" s="123">
        <f t="shared" ref="CB69" si="82">ROUND(CB68/2,0)</f>
        <v>34</v>
      </c>
      <c r="CC69" s="123">
        <f t="shared" ref="CC69" si="83">ROUND(CC68/2,0)</f>
        <v>34</v>
      </c>
      <c r="CD69" s="123">
        <f t="shared" ref="CD69" si="84">ROUND(CD68/2,0)</f>
        <v>35</v>
      </c>
      <c r="CE69" s="123">
        <f t="shared" ref="CE69" si="85">ROUND(CE68/2,0)</f>
        <v>35</v>
      </c>
      <c r="CF69" s="123">
        <f t="shared" ref="CF69" si="86">ROUND(CF68/2,0)</f>
        <v>36</v>
      </c>
      <c r="CG69" s="123">
        <f t="shared" ref="CG69" si="87">ROUND(CG68/2,0)</f>
        <v>36</v>
      </c>
      <c r="CH69" s="123">
        <f t="shared" ref="CH69" si="88">ROUND(CH68/2,0)</f>
        <v>37</v>
      </c>
      <c r="CI69" s="123">
        <f t="shared" ref="CI69" si="89">ROUND(CI68/2,0)</f>
        <v>37</v>
      </c>
      <c r="CJ69" s="123">
        <f t="shared" ref="CJ69" si="90">ROUND(CJ68/2,0)</f>
        <v>38</v>
      </c>
      <c r="CK69" s="123">
        <f t="shared" ref="CK69" si="91">ROUND(CK68/2,0)</f>
        <v>38</v>
      </c>
      <c r="CL69" s="123">
        <f t="shared" ref="CL69" si="92">ROUND(CL68/2,0)</f>
        <v>39</v>
      </c>
      <c r="CM69" s="123">
        <f t="shared" ref="CM69" si="93">ROUND(CM68/2,0)</f>
        <v>39</v>
      </c>
      <c r="CN69" s="123">
        <f t="shared" ref="CN69" si="94">ROUND(CN68/2,0)</f>
        <v>40</v>
      </c>
      <c r="CO69" s="123">
        <f t="shared" ref="CO69" si="95">ROUND(CO68/2,0)</f>
        <v>40</v>
      </c>
      <c r="CP69" s="123">
        <f t="shared" ref="CP69" si="96">ROUND(CP68/2,0)</f>
        <v>41</v>
      </c>
      <c r="CQ69" s="123">
        <f t="shared" ref="CQ69" si="97">ROUND(CQ68/2,0)</f>
        <v>41</v>
      </c>
      <c r="CR69" s="123">
        <f t="shared" ref="CR69" si="98">ROUND(CR68/2,0)</f>
        <v>42</v>
      </c>
      <c r="CS69" s="123">
        <f t="shared" ref="CS69" si="99">ROUND(CS68/2,0)</f>
        <v>42</v>
      </c>
      <c r="CT69" s="123">
        <f t="shared" ref="CT69" si="100">ROUND(CT68/2,0)</f>
        <v>43</v>
      </c>
      <c r="CU69" s="123">
        <f t="shared" ref="CU69" si="101">ROUND(CU68/2,0)</f>
        <v>43</v>
      </c>
      <c r="CV69" s="123">
        <f t="shared" ref="CV69" si="102">ROUND(CV68/2,0)</f>
        <v>44</v>
      </c>
      <c r="CW69" s="123">
        <f t="shared" ref="CW69" si="103">ROUND(CW68/2,0)</f>
        <v>44</v>
      </c>
      <c r="CX69" s="123">
        <f t="shared" ref="CX69" si="104">ROUND(CX68/2,0)</f>
        <v>45</v>
      </c>
      <c r="CY69" s="123">
        <f t="shared" ref="CY69" si="105">ROUND(CY68/2,0)</f>
        <v>45</v>
      </c>
      <c r="CZ69" s="123">
        <f t="shared" ref="CZ69" si="106">ROUND(CZ68/2,0)</f>
        <v>46</v>
      </c>
      <c r="DA69" s="123">
        <f t="shared" ref="DA69" si="107">ROUND(DA68/2,0)</f>
        <v>46</v>
      </c>
      <c r="DB69" s="123">
        <f t="shared" ref="DB69" si="108">ROUND(DB68/2,0)</f>
        <v>47</v>
      </c>
      <c r="DC69" s="123">
        <f t="shared" ref="DC69" si="109">ROUND(DC68/2,0)</f>
        <v>47</v>
      </c>
      <c r="DD69" s="123">
        <f t="shared" ref="DD69" si="110">ROUND(DD68/2,0)</f>
        <v>48</v>
      </c>
      <c r="DE69" s="123">
        <f t="shared" ref="DE69" si="111">ROUND(DE68/2,0)</f>
        <v>48</v>
      </c>
      <c r="DF69" s="123">
        <f t="shared" ref="DF69" si="112">ROUND(DF68/2,0)</f>
        <v>49</v>
      </c>
      <c r="DG69" s="123">
        <f t="shared" ref="DG69" si="113">ROUND(DG68/2,0)</f>
        <v>49</v>
      </c>
      <c r="DH69" s="123">
        <f t="shared" ref="DH69" si="114">ROUND(DH68/2,0)</f>
        <v>50</v>
      </c>
      <c r="DI69" s="123">
        <f t="shared" ref="DI69" si="115">ROUND(DI68/2,0)</f>
        <v>50</v>
      </c>
      <c r="DJ69" s="123">
        <f t="shared" ref="DJ69" si="116">ROUND(DJ68/2,0)</f>
        <v>51</v>
      </c>
      <c r="DK69" s="123">
        <f t="shared" ref="DK69" si="117">ROUND(DK68/2,0)</f>
        <v>51</v>
      </c>
      <c r="DL69" s="123">
        <f t="shared" ref="DL69" si="118">ROUND(DL68/2,0)</f>
        <v>52</v>
      </c>
      <c r="DM69" s="123">
        <f t="shared" ref="DM69" si="119">ROUND(DM68/2,0)</f>
        <v>52</v>
      </c>
      <c r="DN69" s="123">
        <f t="shared" ref="DN69" si="120">ROUND(DN68/2,0)</f>
        <v>53</v>
      </c>
      <c r="DO69" s="123">
        <f t="shared" ref="DO69" si="121">ROUND(DO68/2,0)</f>
        <v>53</v>
      </c>
      <c r="DP69" s="123">
        <f t="shared" ref="DP69" si="122">ROUND(DP68/2,0)</f>
        <v>54</v>
      </c>
      <c r="DQ69" s="123">
        <f t="shared" ref="DQ69" si="123">ROUND(DQ68/2,0)</f>
        <v>54</v>
      </c>
      <c r="DR69" s="123">
        <f t="shared" ref="DR69" si="124">ROUND(DR68/2,0)</f>
        <v>55</v>
      </c>
      <c r="DS69" s="123">
        <f t="shared" ref="DS69" si="125">ROUND(DS68/2,0)</f>
        <v>55</v>
      </c>
      <c r="DT69" s="123">
        <f t="shared" ref="DT69" si="126">ROUND(DT68/2,0)</f>
        <v>56</v>
      </c>
      <c r="DU69" s="123">
        <f t="shared" ref="DU69" si="127">ROUND(DU68/2,0)</f>
        <v>56</v>
      </c>
      <c r="DV69" s="123">
        <f t="shared" ref="DV69" si="128">ROUND(DV68/2,0)</f>
        <v>57</v>
      </c>
      <c r="DW69" s="123">
        <f t="shared" ref="DW69" si="129">ROUND(DW68/2,0)</f>
        <v>57</v>
      </c>
      <c r="DX69" s="123">
        <f t="shared" ref="DX69" si="130">ROUND(DX68/2,0)</f>
        <v>58</v>
      </c>
      <c r="DY69" s="123">
        <f t="shared" ref="DY69" si="131">ROUND(DY68/2,0)</f>
        <v>58</v>
      </c>
      <c r="DZ69" s="123">
        <f t="shared" ref="DZ69" si="132">ROUND(DZ68/2,0)</f>
        <v>59</v>
      </c>
      <c r="EA69" s="123">
        <f t="shared" ref="EA69" si="133">ROUND(EA68/2,0)</f>
        <v>59</v>
      </c>
    </row>
    <row r="70" spans="1:131" x14ac:dyDescent="0.35">
      <c r="D70" s="21" t="s">
        <v>42</v>
      </c>
      <c r="F70" s="21"/>
      <c r="G70" s="88" t="s">
        <v>37</v>
      </c>
      <c r="H70" s="87" t="s">
        <v>40</v>
      </c>
      <c r="N70" s="22">
        <f t="shared" ref="N70:AS70" si="134">IF(M70&gt;0,M70+1,IF(AND(M51&gt;0,N51=0),M70+1,0))</f>
        <v>0</v>
      </c>
      <c r="O70" s="22">
        <f t="shared" si="134"/>
        <v>0</v>
      </c>
      <c r="P70" s="22">
        <f t="shared" si="134"/>
        <v>0</v>
      </c>
      <c r="Q70" s="22">
        <f t="shared" si="134"/>
        <v>0</v>
      </c>
      <c r="R70" s="22">
        <f t="shared" si="134"/>
        <v>0</v>
      </c>
      <c r="S70" s="22">
        <f t="shared" si="134"/>
        <v>0</v>
      </c>
      <c r="T70" s="22">
        <f t="shared" si="134"/>
        <v>0</v>
      </c>
      <c r="U70" s="22">
        <f t="shared" si="134"/>
        <v>0</v>
      </c>
      <c r="V70" s="22">
        <f t="shared" si="134"/>
        <v>0</v>
      </c>
      <c r="W70" s="22">
        <f t="shared" si="134"/>
        <v>0</v>
      </c>
      <c r="X70" s="22">
        <f t="shared" si="134"/>
        <v>0</v>
      </c>
      <c r="Y70" s="22">
        <f t="shared" si="134"/>
        <v>0</v>
      </c>
      <c r="Z70" s="22">
        <f t="shared" si="134"/>
        <v>0</v>
      </c>
      <c r="AA70" s="22">
        <f t="shared" si="134"/>
        <v>0</v>
      </c>
      <c r="AB70" s="22">
        <f t="shared" si="134"/>
        <v>0</v>
      </c>
      <c r="AC70" s="22">
        <f t="shared" si="134"/>
        <v>0</v>
      </c>
      <c r="AD70" s="22">
        <f t="shared" si="134"/>
        <v>0</v>
      </c>
      <c r="AE70" s="22">
        <f t="shared" si="134"/>
        <v>0</v>
      </c>
      <c r="AF70" s="22">
        <f t="shared" si="134"/>
        <v>0</v>
      </c>
      <c r="AG70" s="22">
        <f t="shared" si="134"/>
        <v>0</v>
      </c>
      <c r="AH70" s="22">
        <f t="shared" si="134"/>
        <v>0</v>
      </c>
      <c r="AI70" s="22">
        <f t="shared" si="134"/>
        <v>0</v>
      </c>
      <c r="AJ70" s="22">
        <f t="shared" si="134"/>
        <v>0</v>
      </c>
      <c r="AK70" s="22">
        <f t="shared" si="134"/>
        <v>1</v>
      </c>
      <c r="AL70" s="22">
        <f t="shared" si="134"/>
        <v>2</v>
      </c>
      <c r="AM70" s="22">
        <f t="shared" si="134"/>
        <v>3</v>
      </c>
      <c r="AN70" s="22">
        <f t="shared" si="134"/>
        <v>4</v>
      </c>
      <c r="AO70" s="22">
        <f t="shared" si="134"/>
        <v>5</v>
      </c>
      <c r="AP70" s="22">
        <f t="shared" si="134"/>
        <v>6</v>
      </c>
      <c r="AQ70" s="22">
        <f t="shared" si="134"/>
        <v>7</v>
      </c>
      <c r="AR70" s="22">
        <f t="shared" si="134"/>
        <v>8</v>
      </c>
      <c r="AS70" s="22">
        <f t="shared" si="134"/>
        <v>9</v>
      </c>
      <c r="AT70" s="22">
        <f t="shared" ref="AT70:BK70" si="135">IF(AS70&gt;0,AS70+1,IF(AND(AS51&gt;0,AT51=0),AS70+1,0))</f>
        <v>10</v>
      </c>
      <c r="AU70" s="22">
        <f t="shared" si="135"/>
        <v>11</v>
      </c>
      <c r="AV70" s="22">
        <f t="shared" si="135"/>
        <v>12</v>
      </c>
      <c r="AW70" s="22">
        <f t="shared" si="135"/>
        <v>13</v>
      </c>
      <c r="AX70" s="22">
        <f t="shared" si="135"/>
        <v>14</v>
      </c>
      <c r="AY70" s="22">
        <f t="shared" si="135"/>
        <v>15</v>
      </c>
      <c r="AZ70" s="22">
        <f t="shared" si="135"/>
        <v>16</v>
      </c>
      <c r="BA70" s="22">
        <f t="shared" si="135"/>
        <v>17</v>
      </c>
      <c r="BB70" s="22">
        <f t="shared" si="135"/>
        <v>18</v>
      </c>
      <c r="BC70" s="22">
        <f t="shared" si="135"/>
        <v>19</v>
      </c>
      <c r="BD70" s="22">
        <f t="shared" si="135"/>
        <v>20</v>
      </c>
      <c r="BE70" s="22">
        <f t="shared" si="135"/>
        <v>21</v>
      </c>
      <c r="BF70" s="22">
        <f t="shared" si="135"/>
        <v>22</v>
      </c>
      <c r="BG70" s="22">
        <f t="shared" si="135"/>
        <v>23</v>
      </c>
      <c r="BH70" s="22">
        <f t="shared" si="135"/>
        <v>24</v>
      </c>
      <c r="BI70" s="22">
        <f t="shared" si="135"/>
        <v>25</v>
      </c>
      <c r="BJ70" s="22">
        <f t="shared" si="135"/>
        <v>26</v>
      </c>
      <c r="BK70" s="22">
        <f t="shared" si="135"/>
        <v>27</v>
      </c>
      <c r="BL70" s="22">
        <f t="shared" ref="BL70:BQ70" si="136">IF(BK70&gt;0,BK70+1,IF(AND(BK51&gt;0,BL51=0),BK70+1,0))</f>
        <v>28</v>
      </c>
      <c r="BM70" s="22">
        <f t="shared" si="136"/>
        <v>29</v>
      </c>
      <c r="BN70" s="22">
        <f t="shared" si="136"/>
        <v>30</v>
      </c>
      <c r="BO70" s="22">
        <f t="shared" si="136"/>
        <v>31</v>
      </c>
      <c r="BP70" s="22">
        <f t="shared" si="136"/>
        <v>32</v>
      </c>
      <c r="BQ70" s="22">
        <f t="shared" si="136"/>
        <v>33</v>
      </c>
      <c r="BR70" s="22">
        <f t="shared" ref="BR70:DH70" si="137">IF(BQ70&gt;0,BQ70+1,IF(AND(BQ51&gt;0,BR51=0),BQ70+1,0))</f>
        <v>34</v>
      </c>
      <c r="BS70" s="22">
        <f t="shared" si="137"/>
        <v>35</v>
      </c>
      <c r="BT70" s="22">
        <f t="shared" si="137"/>
        <v>36</v>
      </c>
      <c r="BU70" s="22">
        <f t="shared" si="137"/>
        <v>37</v>
      </c>
      <c r="BV70" s="22">
        <f t="shared" si="137"/>
        <v>38</v>
      </c>
      <c r="BW70" s="22">
        <f t="shared" si="137"/>
        <v>39</v>
      </c>
      <c r="BX70" s="22">
        <f t="shared" si="137"/>
        <v>40</v>
      </c>
      <c r="BY70" s="22">
        <f t="shared" si="137"/>
        <v>41</v>
      </c>
      <c r="BZ70" s="22">
        <f t="shared" si="137"/>
        <v>42</v>
      </c>
      <c r="CA70" s="22">
        <f t="shared" si="137"/>
        <v>43</v>
      </c>
      <c r="CB70" s="22">
        <f t="shared" si="137"/>
        <v>44</v>
      </c>
      <c r="CC70" s="22">
        <f t="shared" si="137"/>
        <v>45</v>
      </c>
      <c r="CD70" s="22">
        <f t="shared" si="137"/>
        <v>46</v>
      </c>
      <c r="CE70" s="22">
        <f t="shared" si="137"/>
        <v>47</v>
      </c>
      <c r="CF70" s="22">
        <f t="shared" si="137"/>
        <v>48</v>
      </c>
      <c r="CG70" s="22">
        <f t="shared" si="137"/>
        <v>49</v>
      </c>
      <c r="CH70" s="22">
        <f t="shared" si="137"/>
        <v>50</v>
      </c>
      <c r="CI70" s="22">
        <f t="shared" si="137"/>
        <v>51</v>
      </c>
      <c r="CJ70" s="22">
        <f t="shared" si="137"/>
        <v>52</v>
      </c>
      <c r="CK70" s="22">
        <f t="shared" si="137"/>
        <v>53</v>
      </c>
      <c r="CL70" s="22">
        <f t="shared" si="137"/>
        <v>54</v>
      </c>
      <c r="CM70" s="22">
        <f t="shared" si="137"/>
        <v>55</v>
      </c>
      <c r="CN70" s="22">
        <f t="shared" si="137"/>
        <v>56</v>
      </c>
      <c r="CO70" s="22">
        <f t="shared" si="137"/>
        <v>57</v>
      </c>
      <c r="CP70" s="22">
        <f t="shared" si="137"/>
        <v>58</v>
      </c>
      <c r="CQ70" s="22">
        <f t="shared" si="137"/>
        <v>59</v>
      </c>
      <c r="CR70" s="22">
        <f t="shared" si="137"/>
        <v>60</v>
      </c>
      <c r="CS70" s="22">
        <f t="shared" si="137"/>
        <v>61</v>
      </c>
      <c r="CT70" s="22">
        <f t="shared" si="137"/>
        <v>62</v>
      </c>
      <c r="CU70" s="22">
        <f t="shared" si="137"/>
        <v>63</v>
      </c>
      <c r="CV70" s="22">
        <f t="shared" si="137"/>
        <v>64</v>
      </c>
      <c r="CW70" s="22">
        <f t="shared" si="137"/>
        <v>65</v>
      </c>
      <c r="CX70" s="22">
        <f t="shared" si="137"/>
        <v>66</v>
      </c>
      <c r="CY70" s="22">
        <f t="shared" si="137"/>
        <v>67</v>
      </c>
      <c r="CZ70" s="22">
        <f t="shared" si="137"/>
        <v>68</v>
      </c>
      <c r="DA70" s="22">
        <f t="shared" si="137"/>
        <v>69</v>
      </c>
      <c r="DB70" s="22">
        <f t="shared" si="137"/>
        <v>70</v>
      </c>
      <c r="DC70" s="22">
        <f t="shared" si="137"/>
        <v>71</v>
      </c>
      <c r="DD70" s="22">
        <f t="shared" si="137"/>
        <v>72</v>
      </c>
      <c r="DE70" s="22">
        <f t="shared" si="137"/>
        <v>73</v>
      </c>
      <c r="DF70" s="22">
        <f t="shared" si="137"/>
        <v>74</v>
      </c>
      <c r="DG70" s="22">
        <f t="shared" si="137"/>
        <v>75</v>
      </c>
      <c r="DH70" s="22">
        <f t="shared" si="137"/>
        <v>76</v>
      </c>
      <c r="DI70" s="22">
        <f t="shared" ref="DI70:EA70" si="138">IF(DH70&gt;0,DH70+1,IF(AND(DH51&gt;0,DI51=0),DH70+1,0))</f>
        <v>77</v>
      </c>
      <c r="DJ70" s="22">
        <f t="shared" si="138"/>
        <v>78</v>
      </c>
      <c r="DK70" s="22">
        <f t="shared" si="138"/>
        <v>79</v>
      </c>
      <c r="DL70" s="22">
        <f t="shared" si="138"/>
        <v>80</v>
      </c>
      <c r="DM70" s="22">
        <f t="shared" si="138"/>
        <v>81</v>
      </c>
      <c r="DN70" s="22">
        <f t="shared" si="138"/>
        <v>82</v>
      </c>
      <c r="DO70" s="22">
        <f t="shared" si="138"/>
        <v>83</v>
      </c>
      <c r="DP70" s="22">
        <f t="shared" si="138"/>
        <v>84</v>
      </c>
      <c r="DQ70" s="22">
        <f t="shared" si="138"/>
        <v>85</v>
      </c>
      <c r="DR70" s="22">
        <f t="shared" si="138"/>
        <v>86</v>
      </c>
      <c r="DS70" s="22">
        <f t="shared" si="138"/>
        <v>87</v>
      </c>
      <c r="DT70" s="22">
        <f t="shared" si="138"/>
        <v>88</v>
      </c>
      <c r="DU70" s="22">
        <f t="shared" si="138"/>
        <v>89</v>
      </c>
      <c r="DV70" s="22">
        <f t="shared" si="138"/>
        <v>90</v>
      </c>
      <c r="DW70" s="22">
        <f t="shared" si="138"/>
        <v>91</v>
      </c>
      <c r="DX70" s="22">
        <f t="shared" si="138"/>
        <v>92</v>
      </c>
      <c r="DY70" s="22">
        <f t="shared" si="138"/>
        <v>93</v>
      </c>
      <c r="DZ70" s="22">
        <f t="shared" si="138"/>
        <v>94</v>
      </c>
      <c r="EA70" s="22">
        <f t="shared" si="138"/>
        <v>95</v>
      </c>
    </row>
    <row r="71" spans="1:131" x14ac:dyDescent="0.35">
      <c r="D71" s="21" t="s">
        <v>191</v>
      </c>
      <c r="F71" s="21"/>
      <c r="G71" s="88" t="s">
        <v>45</v>
      </c>
      <c r="H71" s="87" t="s">
        <v>44</v>
      </c>
      <c r="N71" s="92">
        <f>INDEX('Ramp curve'!$D$13:$DS$113,MATCH('eNPV model'!$J$81,'Ramp curve'!$D$13:$D$113,0),MATCH('eNPV model'!N$70,'Ramp curve'!$D$13:$DS$13,0))</f>
        <v>0</v>
      </c>
      <c r="O71" s="92">
        <f>INDEX('Ramp curve'!$D$13:$DS$113,MATCH('eNPV model'!$J$81,'Ramp curve'!$D$13:$D$113,0),MATCH('eNPV model'!O$70,'Ramp curve'!$D$13:$DS$13,0))</f>
        <v>0</v>
      </c>
      <c r="P71" s="92">
        <f>INDEX('Ramp curve'!$D$13:$DS$113,MATCH('eNPV model'!$J$81,'Ramp curve'!$D$13:$D$113,0),MATCH('eNPV model'!P$70,'Ramp curve'!$D$13:$DS$13,0))</f>
        <v>0</v>
      </c>
      <c r="Q71" s="92">
        <f>INDEX('Ramp curve'!$D$13:$DS$113,MATCH('eNPV model'!$J$81,'Ramp curve'!$D$13:$D$113,0),MATCH('eNPV model'!Q$70,'Ramp curve'!$D$13:$DS$13,0))</f>
        <v>0</v>
      </c>
      <c r="R71" s="92">
        <f>INDEX('Ramp curve'!$D$13:$DS$113,MATCH('eNPV model'!$J$81,'Ramp curve'!$D$13:$D$113,0),MATCH('eNPV model'!R$70,'Ramp curve'!$D$13:$DS$13,0))</f>
        <v>0</v>
      </c>
      <c r="S71" s="92">
        <f>INDEX('Ramp curve'!$D$13:$DS$113,MATCH('eNPV model'!$J$81,'Ramp curve'!$D$13:$D$113,0),MATCH('eNPV model'!S$70,'Ramp curve'!$D$13:$DS$13,0))</f>
        <v>0</v>
      </c>
      <c r="T71" s="92">
        <f>INDEX('Ramp curve'!$D$13:$DS$113,MATCH('eNPV model'!$J$81,'Ramp curve'!$D$13:$D$113,0),MATCH('eNPV model'!T$70,'Ramp curve'!$D$13:$DS$13,0))</f>
        <v>0</v>
      </c>
      <c r="U71" s="92">
        <f>INDEX('Ramp curve'!$D$13:$DS$113,MATCH('eNPV model'!$J$81,'Ramp curve'!$D$13:$D$113,0),MATCH('eNPV model'!U$70,'Ramp curve'!$D$13:$DS$13,0))</f>
        <v>0</v>
      </c>
      <c r="V71" s="92">
        <f>INDEX('Ramp curve'!$D$13:$DS$113,MATCH('eNPV model'!$J$81,'Ramp curve'!$D$13:$D$113,0),MATCH('eNPV model'!V$70,'Ramp curve'!$D$13:$DS$13,0))</f>
        <v>0</v>
      </c>
      <c r="W71" s="92">
        <f>INDEX('Ramp curve'!$D$13:$DS$113,MATCH('eNPV model'!$J$81,'Ramp curve'!$D$13:$D$113,0),MATCH('eNPV model'!W$70,'Ramp curve'!$D$13:$DS$13,0))</f>
        <v>0</v>
      </c>
      <c r="X71" s="92">
        <f>INDEX('Ramp curve'!$D$13:$DS$113,MATCH('eNPV model'!$J$81,'Ramp curve'!$D$13:$D$113,0),MATCH('eNPV model'!X$70,'Ramp curve'!$D$13:$DS$13,0))</f>
        <v>0</v>
      </c>
      <c r="Y71" s="92">
        <f>INDEX('Ramp curve'!$D$13:$DS$113,MATCH('eNPV model'!$J$81,'Ramp curve'!$D$13:$D$113,0),MATCH('eNPV model'!Y$70,'Ramp curve'!$D$13:$DS$13,0))</f>
        <v>0</v>
      </c>
      <c r="Z71" s="92">
        <f>INDEX('Ramp curve'!$D$13:$DS$113,MATCH('eNPV model'!$J$81,'Ramp curve'!$D$13:$D$113,0),MATCH('eNPV model'!Z$70,'Ramp curve'!$D$13:$DS$13,0))</f>
        <v>0</v>
      </c>
      <c r="AA71" s="92">
        <f>INDEX('Ramp curve'!$D$13:$DS$113,MATCH('eNPV model'!$J$81,'Ramp curve'!$D$13:$D$113,0),MATCH('eNPV model'!AA$70,'Ramp curve'!$D$13:$DS$13,0))</f>
        <v>0</v>
      </c>
      <c r="AB71" s="92">
        <f>INDEX('Ramp curve'!$D$13:$DS$113,MATCH('eNPV model'!$J$81,'Ramp curve'!$D$13:$D$113,0),MATCH('eNPV model'!AB$70,'Ramp curve'!$D$13:$DS$13,0))</f>
        <v>0</v>
      </c>
      <c r="AC71" s="92">
        <f>INDEX('Ramp curve'!$D$13:$DS$113,MATCH('eNPV model'!$J$81,'Ramp curve'!$D$13:$D$113,0),MATCH('eNPV model'!AC$70,'Ramp curve'!$D$13:$DS$13,0))</f>
        <v>0</v>
      </c>
      <c r="AD71" s="92">
        <f>INDEX('Ramp curve'!$D$13:$DS$113,MATCH('eNPV model'!$J$81,'Ramp curve'!$D$13:$D$113,0),MATCH('eNPV model'!AD$70,'Ramp curve'!$D$13:$DS$13,0))</f>
        <v>0</v>
      </c>
      <c r="AE71" s="92">
        <f>INDEX('Ramp curve'!$D$13:$DS$113,MATCH('eNPV model'!$J$81,'Ramp curve'!$D$13:$D$113,0),MATCH('eNPV model'!AE$70,'Ramp curve'!$D$13:$DS$13,0))</f>
        <v>0</v>
      </c>
      <c r="AF71" s="92">
        <f>INDEX('Ramp curve'!$D$13:$DS$113,MATCH('eNPV model'!$J$81,'Ramp curve'!$D$13:$D$113,0),MATCH('eNPV model'!AF$70,'Ramp curve'!$D$13:$DS$13,0))</f>
        <v>0</v>
      </c>
      <c r="AG71" s="92">
        <f>INDEX('Ramp curve'!$D$13:$DS$113,MATCH('eNPV model'!$J$81,'Ramp curve'!$D$13:$D$113,0),MATCH('eNPV model'!AG$70,'Ramp curve'!$D$13:$DS$13,0))</f>
        <v>0</v>
      </c>
      <c r="AH71" s="92">
        <f>INDEX('Ramp curve'!$D$13:$DS$113,MATCH('eNPV model'!$J$81,'Ramp curve'!$D$13:$D$113,0),MATCH('eNPV model'!AH$70,'Ramp curve'!$D$13:$DS$13,0))</f>
        <v>0</v>
      </c>
      <c r="AI71" s="92">
        <f>INDEX('Ramp curve'!$D$13:$DS$113,MATCH('eNPV model'!$J$81,'Ramp curve'!$D$13:$D$113,0),MATCH('eNPV model'!AI$70,'Ramp curve'!$D$13:$DS$13,0))</f>
        <v>0</v>
      </c>
      <c r="AJ71" s="92">
        <f>INDEX('Ramp curve'!$D$13:$DS$113,MATCH('eNPV model'!$J$81,'Ramp curve'!$D$13:$D$113,0),MATCH('eNPV model'!AJ$70,'Ramp curve'!$D$13:$DS$13,0))</f>
        <v>0</v>
      </c>
      <c r="AK71" s="92">
        <f>INDEX('Ramp curve'!$D$13:$DS$113,MATCH('eNPV model'!$J$81,'Ramp curve'!$D$13:$D$113,0),MATCH('eNPV model'!AK$70,'Ramp curve'!$D$13:$DS$13,0))</f>
        <v>0.16666666666666666</v>
      </c>
      <c r="AL71" s="92">
        <f>INDEX('Ramp curve'!$D$13:$DS$113,MATCH('eNPV model'!$J$81,'Ramp curve'!$D$13:$D$113,0),MATCH('eNPV model'!AL$70,'Ramp curve'!$D$13:$DS$13,0))</f>
        <v>0.33333333333333331</v>
      </c>
      <c r="AM71" s="92">
        <f>INDEX('Ramp curve'!$D$13:$DS$113,MATCH('eNPV model'!$J$81,'Ramp curve'!$D$13:$D$113,0),MATCH('eNPV model'!AM$70,'Ramp curve'!$D$13:$DS$13,0))</f>
        <v>0.5</v>
      </c>
      <c r="AN71" s="92">
        <f>INDEX('Ramp curve'!$D$13:$DS$113,MATCH('eNPV model'!$J$81,'Ramp curve'!$D$13:$D$113,0),MATCH('eNPV model'!AN$70,'Ramp curve'!$D$13:$DS$13,0))</f>
        <v>0.66666666666666663</v>
      </c>
      <c r="AO71" s="92">
        <f>INDEX('Ramp curve'!$D$13:$DS$113,MATCH('eNPV model'!$J$81,'Ramp curve'!$D$13:$D$113,0),MATCH('eNPV model'!AO$70,'Ramp curve'!$D$13:$DS$13,0))</f>
        <v>0.83333333333333326</v>
      </c>
      <c r="AP71" s="92">
        <f>INDEX('Ramp curve'!$D$13:$DS$113,MATCH('eNPV model'!$J$81,'Ramp curve'!$D$13:$D$113,0),MATCH('eNPV model'!AP$70,'Ramp curve'!$D$13:$DS$13,0))</f>
        <v>1</v>
      </c>
      <c r="AQ71" s="92">
        <f>INDEX('Ramp curve'!$D$13:$DS$113,MATCH('eNPV model'!$J$81,'Ramp curve'!$D$13:$D$113,0),MATCH('eNPV model'!AQ$70,'Ramp curve'!$D$13:$DS$13,0))</f>
        <v>1</v>
      </c>
      <c r="AR71" s="92">
        <f>INDEX('Ramp curve'!$D$13:$DS$113,MATCH('eNPV model'!$J$81,'Ramp curve'!$D$13:$D$113,0),MATCH('eNPV model'!AR$70,'Ramp curve'!$D$13:$DS$13,0))</f>
        <v>1</v>
      </c>
      <c r="AS71" s="92">
        <f>INDEX('Ramp curve'!$D$13:$DS$113,MATCH('eNPV model'!$J$81,'Ramp curve'!$D$13:$D$113,0),MATCH('eNPV model'!AS$70,'Ramp curve'!$D$13:$DS$13,0))</f>
        <v>1</v>
      </c>
      <c r="AT71" s="92">
        <f>INDEX('Ramp curve'!$D$13:$DS$113,MATCH('eNPV model'!$J$81,'Ramp curve'!$D$13:$D$113,0),MATCH('eNPV model'!AT$70,'Ramp curve'!$D$13:$DS$13,0))</f>
        <v>1</v>
      </c>
      <c r="AU71" s="92">
        <f>INDEX('Ramp curve'!$D$13:$DS$113,MATCH('eNPV model'!$J$81,'Ramp curve'!$D$13:$D$113,0),MATCH('eNPV model'!AU$70,'Ramp curve'!$D$13:$DS$13,0))</f>
        <v>1</v>
      </c>
      <c r="AV71" s="92">
        <f>INDEX('Ramp curve'!$D$13:$DS$113,MATCH('eNPV model'!$J$81,'Ramp curve'!$D$13:$D$113,0),MATCH('eNPV model'!AV$70,'Ramp curve'!$D$13:$DS$13,0))</f>
        <v>1</v>
      </c>
      <c r="AW71" s="92">
        <f>INDEX('Ramp curve'!$D$13:$DS$113,MATCH('eNPV model'!$J$81,'Ramp curve'!$D$13:$D$113,0),MATCH('eNPV model'!AW$70,'Ramp curve'!$D$13:$DS$13,0))</f>
        <v>1</v>
      </c>
      <c r="AX71" s="92">
        <f>INDEX('Ramp curve'!$D$13:$DS$113,MATCH('eNPV model'!$J$81,'Ramp curve'!$D$13:$D$113,0),MATCH('eNPV model'!AX$70,'Ramp curve'!$D$13:$DS$13,0))</f>
        <v>1</v>
      </c>
      <c r="AY71" s="92">
        <f>INDEX('Ramp curve'!$D$13:$DS$113,MATCH('eNPV model'!$J$81,'Ramp curve'!$D$13:$D$113,0),MATCH('eNPV model'!AY$70,'Ramp curve'!$D$13:$DS$13,0))</f>
        <v>1</v>
      </c>
      <c r="AZ71" s="92">
        <f>INDEX('Ramp curve'!$D$13:$DS$113,MATCH('eNPV model'!$J$81,'Ramp curve'!$D$13:$D$113,0),MATCH('eNPV model'!AZ$70,'Ramp curve'!$D$13:$DS$13,0))</f>
        <v>1</v>
      </c>
      <c r="BA71" s="92">
        <f>INDEX('Ramp curve'!$D$13:$DS$113,MATCH('eNPV model'!$J$81,'Ramp curve'!$D$13:$D$113,0),MATCH('eNPV model'!BA$70,'Ramp curve'!$D$13:$DS$13,0))</f>
        <v>1</v>
      </c>
      <c r="BB71" s="92">
        <f>INDEX('Ramp curve'!$D$13:$DS$113,MATCH('eNPV model'!$J$81,'Ramp curve'!$D$13:$D$113,0),MATCH('eNPV model'!BB$70,'Ramp curve'!$D$13:$DS$13,0))</f>
        <v>1</v>
      </c>
      <c r="BC71" s="92">
        <f>INDEX('Ramp curve'!$D$13:$DS$113,MATCH('eNPV model'!$J$81,'Ramp curve'!$D$13:$D$113,0),MATCH('eNPV model'!BC$70,'Ramp curve'!$D$13:$DS$13,0))</f>
        <v>1</v>
      </c>
      <c r="BD71" s="92">
        <f>INDEX('Ramp curve'!$D$13:$DS$113,MATCH('eNPV model'!$J$81,'Ramp curve'!$D$13:$D$113,0),MATCH('eNPV model'!BD$70,'Ramp curve'!$D$13:$DS$13,0))</f>
        <v>1</v>
      </c>
      <c r="BE71" s="92">
        <f>INDEX('Ramp curve'!$D$13:$DS$113,MATCH('eNPV model'!$J$81,'Ramp curve'!$D$13:$D$113,0),MATCH('eNPV model'!BE$70,'Ramp curve'!$D$13:$DS$13,0))</f>
        <v>1</v>
      </c>
      <c r="BF71" s="92">
        <f>INDEX('Ramp curve'!$D$13:$DS$113,MATCH('eNPV model'!$J$81,'Ramp curve'!$D$13:$D$113,0),MATCH('eNPV model'!BF$70,'Ramp curve'!$D$13:$DS$13,0))</f>
        <v>1</v>
      </c>
      <c r="BG71" s="92">
        <f>INDEX('Ramp curve'!$D$13:$DS$113,MATCH('eNPV model'!$J$81,'Ramp curve'!$D$13:$D$113,0),MATCH('eNPV model'!BG$70,'Ramp curve'!$D$13:$DS$13,0))</f>
        <v>1</v>
      </c>
      <c r="BH71" s="92">
        <f>INDEX('Ramp curve'!$D$13:$DS$113,MATCH('eNPV model'!$J$81,'Ramp curve'!$D$13:$D$113,0),MATCH('eNPV model'!BH$70,'Ramp curve'!$D$13:$DS$13,0))</f>
        <v>1</v>
      </c>
      <c r="BI71" s="92">
        <f>INDEX('Ramp curve'!$D$13:$DS$113,MATCH('eNPV model'!$J$81,'Ramp curve'!$D$13:$D$113,0),MATCH('eNPV model'!BI$70,'Ramp curve'!$D$13:$DS$13,0))</f>
        <v>1</v>
      </c>
      <c r="BJ71" s="92">
        <f>INDEX('Ramp curve'!$D$13:$DS$113,MATCH('eNPV model'!$J$81,'Ramp curve'!$D$13:$D$113,0),MATCH('eNPV model'!BJ$70,'Ramp curve'!$D$13:$DS$13,0))</f>
        <v>1</v>
      </c>
      <c r="BK71" s="92">
        <f>INDEX('Ramp curve'!$D$13:$DS$113,MATCH('eNPV model'!$J$81,'Ramp curve'!$D$13:$D$113,0),MATCH('eNPV model'!BK$70,'Ramp curve'!$D$13:$DS$13,0))</f>
        <v>1</v>
      </c>
      <c r="BL71" s="92">
        <f>INDEX('Ramp curve'!$D$13:$DS$113,MATCH('eNPV model'!$J$81,'Ramp curve'!$D$13:$D$113,0),MATCH('eNPV model'!BL$70,'Ramp curve'!$D$13:$DS$13,0))</f>
        <v>1</v>
      </c>
      <c r="BM71" s="92">
        <f>INDEX('Ramp curve'!$D$13:$DS$113,MATCH('eNPV model'!$J$81,'Ramp curve'!$D$13:$D$113,0),MATCH('eNPV model'!BM$70,'Ramp curve'!$D$13:$DS$13,0))</f>
        <v>1</v>
      </c>
      <c r="BN71" s="92">
        <f>INDEX('Ramp curve'!$D$13:$DS$113,MATCH('eNPV model'!$J$81,'Ramp curve'!$D$13:$D$113,0),MATCH('eNPV model'!BN$70,'Ramp curve'!$D$13:$DS$13,0))</f>
        <v>1</v>
      </c>
      <c r="BO71" s="92">
        <f>INDEX('Ramp curve'!$D$13:$DS$113,MATCH('eNPV model'!$J$81,'Ramp curve'!$D$13:$D$113,0),MATCH('eNPV model'!BO$70,'Ramp curve'!$D$13:$DS$13,0))</f>
        <v>1</v>
      </c>
      <c r="BP71" s="92">
        <f>INDEX('Ramp curve'!$D$13:$DS$113,MATCH('eNPV model'!$J$81,'Ramp curve'!$D$13:$D$113,0),MATCH('eNPV model'!BP$70,'Ramp curve'!$D$13:$DS$13,0))</f>
        <v>1</v>
      </c>
      <c r="BQ71" s="92">
        <f>INDEX('Ramp curve'!$D$13:$DS$113,MATCH('eNPV model'!$J$81,'Ramp curve'!$D$13:$D$113,0),MATCH('eNPV model'!BQ$70,'Ramp curve'!$D$13:$DS$13,0))</f>
        <v>1</v>
      </c>
      <c r="BR71" s="92">
        <f>INDEX('Ramp curve'!$D$13:$DS$113,MATCH('eNPV model'!$J$81,'Ramp curve'!$D$13:$D$113,0),MATCH('eNPV model'!BR$70,'Ramp curve'!$D$13:$DS$13,0))</f>
        <v>1</v>
      </c>
      <c r="BS71" s="92">
        <f>INDEX('Ramp curve'!$D$13:$DS$113,MATCH('eNPV model'!$J$81,'Ramp curve'!$D$13:$D$113,0),MATCH('eNPV model'!BS$70,'Ramp curve'!$D$13:$DS$13,0))</f>
        <v>1</v>
      </c>
      <c r="BT71" s="92">
        <f>INDEX('Ramp curve'!$D$13:$DS$113,MATCH('eNPV model'!$J$81,'Ramp curve'!$D$13:$D$113,0),MATCH('eNPV model'!BT$70,'Ramp curve'!$D$13:$DS$13,0))</f>
        <v>1</v>
      </c>
      <c r="BU71" s="92">
        <f>INDEX('Ramp curve'!$D$13:$DS$113,MATCH('eNPV model'!$J$81,'Ramp curve'!$D$13:$D$113,0),MATCH('eNPV model'!BU$70,'Ramp curve'!$D$13:$DS$13,0))</f>
        <v>1</v>
      </c>
      <c r="BV71" s="92">
        <f>INDEX('Ramp curve'!$D$13:$DS$113,MATCH('eNPV model'!$J$81,'Ramp curve'!$D$13:$D$113,0),MATCH('eNPV model'!BV$70,'Ramp curve'!$D$13:$DS$13,0))</f>
        <v>1</v>
      </c>
      <c r="BW71" s="92">
        <f>INDEX('Ramp curve'!$D$13:$DS$113,MATCH('eNPV model'!$J$81,'Ramp curve'!$D$13:$D$113,0),MATCH('eNPV model'!BW$70,'Ramp curve'!$D$13:$DS$13,0))</f>
        <v>1</v>
      </c>
      <c r="BX71" s="92">
        <f>INDEX('Ramp curve'!$D$13:$DS$113,MATCH('eNPV model'!$J$81,'Ramp curve'!$D$13:$D$113,0),MATCH('eNPV model'!BX$70,'Ramp curve'!$D$13:$DS$13,0))</f>
        <v>1</v>
      </c>
      <c r="BY71" s="92">
        <f>INDEX('Ramp curve'!$D$13:$DS$113,MATCH('eNPV model'!$J$81,'Ramp curve'!$D$13:$D$113,0),MATCH('eNPV model'!BY$70,'Ramp curve'!$D$13:$DS$13,0))</f>
        <v>1</v>
      </c>
      <c r="BZ71" s="92">
        <f>INDEX('Ramp curve'!$D$13:$DS$113,MATCH('eNPV model'!$J$81,'Ramp curve'!$D$13:$D$113,0),MATCH('eNPV model'!BZ$70,'Ramp curve'!$D$13:$DS$13,0))</f>
        <v>1</v>
      </c>
      <c r="CA71" s="92">
        <f>INDEX('Ramp curve'!$D$13:$DS$113,MATCH('eNPV model'!$J$81,'Ramp curve'!$D$13:$D$113,0),MATCH('eNPV model'!CA$70,'Ramp curve'!$D$13:$DS$13,0))</f>
        <v>1</v>
      </c>
      <c r="CB71" s="92">
        <f>INDEX('Ramp curve'!$D$13:$DS$113,MATCH('eNPV model'!$J$81,'Ramp curve'!$D$13:$D$113,0),MATCH('eNPV model'!CB$70,'Ramp curve'!$D$13:$DS$13,0))</f>
        <v>1</v>
      </c>
      <c r="CC71" s="92">
        <f>INDEX('Ramp curve'!$D$13:$DS$113,MATCH('eNPV model'!$J$81,'Ramp curve'!$D$13:$D$113,0),MATCH('eNPV model'!CC$70,'Ramp curve'!$D$13:$DS$13,0))</f>
        <v>1</v>
      </c>
      <c r="CD71" s="92">
        <f>INDEX('Ramp curve'!$D$13:$DS$113,MATCH('eNPV model'!$J$81,'Ramp curve'!$D$13:$D$113,0),MATCH('eNPV model'!CD$70,'Ramp curve'!$D$13:$DS$13,0))</f>
        <v>1</v>
      </c>
      <c r="CE71" s="92">
        <f>INDEX('Ramp curve'!$D$13:$DS$113,MATCH('eNPV model'!$J$81,'Ramp curve'!$D$13:$D$113,0),MATCH('eNPV model'!CE$70,'Ramp curve'!$D$13:$DS$13,0))</f>
        <v>1</v>
      </c>
      <c r="CF71" s="92">
        <f>INDEX('Ramp curve'!$D$13:$DS$113,MATCH('eNPV model'!$J$81,'Ramp curve'!$D$13:$D$113,0),MATCH('eNPV model'!CF$70,'Ramp curve'!$D$13:$DS$13,0))</f>
        <v>1</v>
      </c>
      <c r="CG71" s="92">
        <f>INDEX('Ramp curve'!$D$13:$DS$113,MATCH('eNPV model'!$J$81,'Ramp curve'!$D$13:$D$113,0),MATCH('eNPV model'!CG$70,'Ramp curve'!$D$13:$DS$13,0))</f>
        <v>1</v>
      </c>
      <c r="CH71" s="92">
        <f>INDEX('Ramp curve'!$D$13:$DS$113,MATCH('eNPV model'!$J$81,'Ramp curve'!$D$13:$D$113,0),MATCH('eNPV model'!CH$70,'Ramp curve'!$D$13:$DS$13,0))</f>
        <v>1</v>
      </c>
      <c r="CI71" s="92">
        <f>INDEX('Ramp curve'!$D$13:$DS$113,MATCH('eNPV model'!$J$81,'Ramp curve'!$D$13:$D$113,0),MATCH('eNPV model'!CI$70,'Ramp curve'!$D$13:$DS$13,0))</f>
        <v>1</v>
      </c>
      <c r="CJ71" s="92">
        <f>INDEX('Ramp curve'!$D$13:$DS$113,MATCH('eNPV model'!$J$81,'Ramp curve'!$D$13:$D$113,0),MATCH('eNPV model'!CJ$70,'Ramp curve'!$D$13:$DS$13,0))</f>
        <v>1</v>
      </c>
      <c r="CK71" s="92">
        <f>INDEX('Ramp curve'!$D$13:$DS$113,MATCH('eNPV model'!$J$81,'Ramp curve'!$D$13:$D$113,0),MATCH('eNPV model'!CK$70,'Ramp curve'!$D$13:$DS$13,0))</f>
        <v>1</v>
      </c>
      <c r="CL71" s="92">
        <f>INDEX('Ramp curve'!$D$13:$DS$113,MATCH('eNPV model'!$J$81,'Ramp curve'!$D$13:$D$113,0),MATCH('eNPV model'!CL$70,'Ramp curve'!$D$13:$DS$13,0))</f>
        <v>1</v>
      </c>
      <c r="CM71" s="92">
        <f>INDEX('Ramp curve'!$D$13:$DS$113,MATCH('eNPV model'!$J$81,'Ramp curve'!$D$13:$D$113,0),MATCH('eNPV model'!CM$70,'Ramp curve'!$D$13:$DS$13,0))</f>
        <v>1</v>
      </c>
      <c r="CN71" s="92">
        <f>INDEX('Ramp curve'!$D$13:$DS$113,MATCH('eNPV model'!$J$81,'Ramp curve'!$D$13:$D$113,0),MATCH('eNPV model'!CN$70,'Ramp curve'!$D$13:$DS$13,0))</f>
        <v>1</v>
      </c>
      <c r="CO71" s="92">
        <f>INDEX('Ramp curve'!$D$13:$DS$113,MATCH('eNPV model'!$J$81,'Ramp curve'!$D$13:$D$113,0),MATCH('eNPV model'!CO$70,'Ramp curve'!$D$13:$DS$13,0))</f>
        <v>1</v>
      </c>
      <c r="CP71" s="92">
        <f>INDEX('Ramp curve'!$D$13:$DS$113,MATCH('eNPV model'!$J$81,'Ramp curve'!$D$13:$D$113,0),MATCH('eNPV model'!CP$70,'Ramp curve'!$D$13:$DS$13,0))</f>
        <v>1</v>
      </c>
      <c r="CQ71" s="92">
        <f>INDEX('Ramp curve'!$D$13:$DS$113,MATCH('eNPV model'!$J$81,'Ramp curve'!$D$13:$D$113,0),MATCH('eNPV model'!CQ$70,'Ramp curve'!$D$13:$DS$13,0))</f>
        <v>1</v>
      </c>
      <c r="CR71" s="92">
        <f>INDEX('Ramp curve'!$D$13:$DS$113,MATCH('eNPV model'!$J$81,'Ramp curve'!$D$13:$D$113,0),MATCH('eNPV model'!CR$70,'Ramp curve'!$D$13:$DS$13,0))</f>
        <v>1</v>
      </c>
      <c r="CS71" s="92">
        <f>INDEX('Ramp curve'!$D$13:$DS$113,MATCH('eNPV model'!$J$81,'Ramp curve'!$D$13:$D$113,0),MATCH('eNPV model'!CS$70,'Ramp curve'!$D$13:$DS$13,0))</f>
        <v>1</v>
      </c>
      <c r="CT71" s="92">
        <f>INDEX('Ramp curve'!$D$13:$DS$113,MATCH('eNPV model'!$J$81,'Ramp curve'!$D$13:$D$113,0),MATCH('eNPV model'!CT$70,'Ramp curve'!$D$13:$DS$13,0))</f>
        <v>1</v>
      </c>
      <c r="CU71" s="92">
        <f>INDEX('Ramp curve'!$D$13:$DS$113,MATCH('eNPV model'!$J$81,'Ramp curve'!$D$13:$D$113,0),MATCH('eNPV model'!CU$70,'Ramp curve'!$D$13:$DS$13,0))</f>
        <v>1</v>
      </c>
      <c r="CV71" s="92">
        <f>INDEX('Ramp curve'!$D$13:$DS$113,MATCH('eNPV model'!$J$81,'Ramp curve'!$D$13:$D$113,0),MATCH('eNPV model'!CV$70,'Ramp curve'!$D$13:$DS$13,0))</f>
        <v>1</v>
      </c>
      <c r="CW71" s="92">
        <f>INDEX('Ramp curve'!$D$13:$DS$113,MATCH('eNPV model'!$J$81,'Ramp curve'!$D$13:$D$113,0),MATCH('eNPV model'!CW$70,'Ramp curve'!$D$13:$DS$13,0))</f>
        <v>1</v>
      </c>
      <c r="CX71" s="92">
        <f>INDEX('Ramp curve'!$D$13:$DS$113,MATCH('eNPV model'!$J$81,'Ramp curve'!$D$13:$D$113,0),MATCH('eNPV model'!CX$70,'Ramp curve'!$D$13:$DS$13,0))</f>
        <v>1</v>
      </c>
      <c r="CY71" s="92">
        <f>INDEX('Ramp curve'!$D$13:$DS$113,MATCH('eNPV model'!$J$81,'Ramp curve'!$D$13:$D$113,0),MATCH('eNPV model'!CY$70,'Ramp curve'!$D$13:$DS$13,0))</f>
        <v>1</v>
      </c>
      <c r="CZ71" s="92">
        <f>INDEX('Ramp curve'!$D$13:$DS$113,MATCH('eNPV model'!$J$81,'Ramp curve'!$D$13:$D$113,0),MATCH('eNPV model'!CZ$70,'Ramp curve'!$D$13:$DS$13,0))</f>
        <v>1</v>
      </c>
      <c r="DA71" s="92">
        <f>INDEX('Ramp curve'!$D$13:$DS$113,MATCH('eNPV model'!$J$81,'Ramp curve'!$D$13:$D$113,0),MATCH('eNPV model'!DA$70,'Ramp curve'!$D$13:$DS$13,0))</f>
        <v>1</v>
      </c>
      <c r="DB71" s="92">
        <f>INDEX('Ramp curve'!$D$13:$DS$113,MATCH('eNPV model'!$J$81,'Ramp curve'!$D$13:$D$113,0),MATCH('eNPV model'!DB$70,'Ramp curve'!$D$13:$DS$13,0))</f>
        <v>1</v>
      </c>
      <c r="DC71" s="92">
        <f>INDEX('Ramp curve'!$D$13:$DS$113,MATCH('eNPV model'!$J$81,'Ramp curve'!$D$13:$D$113,0),MATCH('eNPV model'!DC$70,'Ramp curve'!$D$13:$DS$13,0))</f>
        <v>1</v>
      </c>
      <c r="DD71" s="92">
        <f>INDEX('Ramp curve'!$D$13:$DS$113,MATCH('eNPV model'!$J$81,'Ramp curve'!$D$13:$D$113,0),MATCH('eNPV model'!DD$70,'Ramp curve'!$D$13:$DS$13,0))</f>
        <v>1</v>
      </c>
      <c r="DE71" s="92">
        <f>INDEX('Ramp curve'!$D$13:$DS$113,MATCH('eNPV model'!$J$81,'Ramp curve'!$D$13:$D$113,0),MATCH('eNPV model'!DE$70,'Ramp curve'!$D$13:$DS$13,0))</f>
        <v>1</v>
      </c>
      <c r="DF71" s="92">
        <f>INDEX('Ramp curve'!$D$13:$DS$113,MATCH('eNPV model'!$J$81,'Ramp curve'!$D$13:$D$113,0),MATCH('eNPV model'!DF$70,'Ramp curve'!$D$13:$DS$13,0))</f>
        <v>1</v>
      </c>
      <c r="DG71" s="92">
        <f>INDEX('Ramp curve'!$D$13:$DS$113,MATCH('eNPV model'!$J$81,'Ramp curve'!$D$13:$D$113,0),MATCH('eNPV model'!DG$70,'Ramp curve'!$D$13:$DS$13,0))</f>
        <v>1</v>
      </c>
      <c r="DH71" s="92">
        <f>INDEX('Ramp curve'!$D$13:$DS$113,MATCH('eNPV model'!$J$81,'Ramp curve'!$D$13:$D$113,0),MATCH('eNPV model'!DH$70,'Ramp curve'!$D$13:$DS$13,0))</f>
        <v>1</v>
      </c>
      <c r="DI71" s="92">
        <f>INDEX('Ramp curve'!$D$13:$DS$113,MATCH('eNPV model'!$J$81,'Ramp curve'!$D$13:$D$113,0),MATCH('eNPV model'!DI$70,'Ramp curve'!$D$13:$DS$13,0))</f>
        <v>1</v>
      </c>
      <c r="DJ71" s="92">
        <f>INDEX('Ramp curve'!$D$13:$DS$113,MATCH('eNPV model'!$J$81,'Ramp curve'!$D$13:$D$113,0),MATCH('eNPV model'!DJ$70,'Ramp curve'!$D$13:$DS$13,0))</f>
        <v>1</v>
      </c>
      <c r="DK71" s="92">
        <f>INDEX('Ramp curve'!$D$13:$DS$113,MATCH('eNPV model'!$J$81,'Ramp curve'!$D$13:$D$113,0),MATCH('eNPV model'!DK$70,'Ramp curve'!$D$13:$DS$13,0))</f>
        <v>1</v>
      </c>
      <c r="DL71" s="92">
        <f>INDEX('Ramp curve'!$D$13:$DS$113,MATCH('eNPV model'!$J$81,'Ramp curve'!$D$13:$D$113,0),MATCH('eNPV model'!DL$70,'Ramp curve'!$D$13:$DS$13,0))</f>
        <v>1</v>
      </c>
      <c r="DM71" s="92">
        <f>INDEX('Ramp curve'!$D$13:$DS$113,MATCH('eNPV model'!$J$81,'Ramp curve'!$D$13:$D$113,0),MATCH('eNPV model'!DM$70,'Ramp curve'!$D$13:$DS$13,0))</f>
        <v>1</v>
      </c>
      <c r="DN71" s="92">
        <f>INDEX('Ramp curve'!$D$13:$DS$113,MATCH('eNPV model'!$J$81,'Ramp curve'!$D$13:$D$113,0),MATCH('eNPV model'!DN$70,'Ramp curve'!$D$13:$DS$13,0))</f>
        <v>1</v>
      </c>
      <c r="DO71" s="92">
        <f>INDEX('Ramp curve'!$D$13:$DS$113,MATCH('eNPV model'!$J$81,'Ramp curve'!$D$13:$D$113,0),MATCH('eNPV model'!DO$70,'Ramp curve'!$D$13:$DS$13,0))</f>
        <v>1</v>
      </c>
      <c r="DP71" s="92">
        <f>INDEX('Ramp curve'!$D$13:$DS$113,MATCH('eNPV model'!$J$81,'Ramp curve'!$D$13:$D$113,0),MATCH('eNPV model'!DP$70,'Ramp curve'!$D$13:$DS$13,0))</f>
        <v>1</v>
      </c>
      <c r="DQ71" s="92">
        <f>INDEX('Ramp curve'!$D$13:$DS$113,MATCH('eNPV model'!$J$81,'Ramp curve'!$D$13:$D$113,0),MATCH('eNPV model'!DQ$70,'Ramp curve'!$D$13:$DS$13,0))</f>
        <v>1</v>
      </c>
      <c r="DR71" s="92">
        <f>INDEX('Ramp curve'!$D$13:$DS$113,MATCH('eNPV model'!$J$81,'Ramp curve'!$D$13:$D$113,0),MATCH('eNPV model'!DR$70,'Ramp curve'!$D$13:$DS$13,0))</f>
        <v>1</v>
      </c>
      <c r="DS71" s="92">
        <f>INDEX('Ramp curve'!$D$13:$DS$113,MATCH('eNPV model'!$J$81,'Ramp curve'!$D$13:$D$113,0),MATCH('eNPV model'!DS$70,'Ramp curve'!$D$13:$DS$13,0))</f>
        <v>1</v>
      </c>
      <c r="DT71" s="92">
        <f>INDEX('Ramp curve'!$D$13:$DS$113,MATCH('eNPV model'!$J$81,'Ramp curve'!$D$13:$D$113,0),MATCH('eNPV model'!DT$70,'Ramp curve'!$D$13:$DS$13,0))</f>
        <v>1</v>
      </c>
      <c r="DU71" s="92">
        <f>INDEX('Ramp curve'!$D$13:$DS$113,MATCH('eNPV model'!$J$81,'Ramp curve'!$D$13:$D$113,0),MATCH('eNPV model'!DU$70,'Ramp curve'!$D$13:$DS$13,0))</f>
        <v>1</v>
      </c>
      <c r="DV71" s="92">
        <f>INDEX('Ramp curve'!$D$13:$DS$113,MATCH('eNPV model'!$J$81,'Ramp curve'!$D$13:$D$113,0),MATCH('eNPV model'!DV$70,'Ramp curve'!$D$13:$DS$13,0))</f>
        <v>1</v>
      </c>
      <c r="DW71" s="92">
        <f>INDEX('Ramp curve'!$D$13:$DS$113,MATCH('eNPV model'!$J$81,'Ramp curve'!$D$13:$D$113,0),MATCH('eNPV model'!DW$70,'Ramp curve'!$D$13:$DS$13,0))</f>
        <v>1</v>
      </c>
      <c r="DX71" s="92">
        <f>INDEX('Ramp curve'!$D$13:$DS$113,MATCH('eNPV model'!$J$81,'Ramp curve'!$D$13:$D$113,0),MATCH('eNPV model'!DX$70,'Ramp curve'!$D$13:$DS$13,0))</f>
        <v>1</v>
      </c>
      <c r="DY71" s="92">
        <f>INDEX('Ramp curve'!$D$13:$DS$113,MATCH('eNPV model'!$J$81,'Ramp curve'!$D$13:$D$113,0),MATCH('eNPV model'!DY$70,'Ramp curve'!$D$13:$DS$13,0))</f>
        <v>1</v>
      </c>
      <c r="DZ71" s="92">
        <f>INDEX('Ramp curve'!$D$13:$DS$113,MATCH('eNPV model'!$J$81,'Ramp curve'!$D$13:$D$113,0),MATCH('eNPV model'!DZ$70,'Ramp curve'!$D$13:$DS$13,0))</f>
        <v>1</v>
      </c>
      <c r="EA71" s="92">
        <f>INDEX('Ramp curve'!$D$13:$DS$113,MATCH('eNPV model'!$J$81,'Ramp curve'!$D$13:$D$113,0),MATCH('eNPV model'!EA$70,'Ramp curve'!$D$13:$DS$13,0))</f>
        <v>1</v>
      </c>
    </row>
    <row r="72" spans="1:131" x14ac:dyDescent="0.35">
      <c r="D72" s="93" t="s">
        <v>101</v>
      </c>
      <c r="F72" s="21"/>
      <c r="G72" s="88" t="s">
        <v>45</v>
      </c>
      <c r="H72" s="87" t="s">
        <v>40</v>
      </c>
      <c r="N72" s="92">
        <f t="shared" ref="N72:AS72" si="139">IF(AND(N70=1,ISODD(N43)=FALSE),N71/2,IF(AND(N70=2,ISODD(N43)=TRUE),N71*3/4,N71))</f>
        <v>0</v>
      </c>
      <c r="O72" s="92">
        <f t="shared" si="139"/>
        <v>0</v>
      </c>
      <c r="P72" s="92">
        <f t="shared" si="139"/>
        <v>0</v>
      </c>
      <c r="Q72" s="92">
        <f t="shared" si="139"/>
        <v>0</v>
      </c>
      <c r="R72" s="92">
        <f t="shared" si="139"/>
        <v>0</v>
      </c>
      <c r="S72" s="92">
        <f t="shared" si="139"/>
        <v>0</v>
      </c>
      <c r="T72" s="92">
        <f t="shared" si="139"/>
        <v>0</v>
      </c>
      <c r="U72" s="92">
        <f t="shared" si="139"/>
        <v>0</v>
      </c>
      <c r="V72" s="92">
        <f t="shared" si="139"/>
        <v>0</v>
      </c>
      <c r="W72" s="92">
        <f t="shared" si="139"/>
        <v>0</v>
      </c>
      <c r="X72" s="92">
        <f t="shared" si="139"/>
        <v>0</v>
      </c>
      <c r="Y72" s="92">
        <f t="shared" si="139"/>
        <v>0</v>
      </c>
      <c r="Z72" s="92">
        <f t="shared" si="139"/>
        <v>0</v>
      </c>
      <c r="AA72" s="92">
        <f t="shared" si="139"/>
        <v>0</v>
      </c>
      <c r="AB72" s="92">
        <f t="shared" si="139"/>
        <v>0</v>
      </c>
      <c r="AC72" s="92">
        <f t="shared" si="139"/>
        <v>0</v>
      </c>
      <c r="AD72" s="92">
        <f t="shared" si="139"/>
        <v>0</v>
      </c>
      <c r="AE72" s="92">
        <f t="shared" si="139"/>
        <v>0</v>
      </c>
      <c r="AF72" s="92">
        <f t="shared" si="139"/>
        <v>0</v>
      </c>
      <c r="AG72" s="92">
        <f t="shared" si="139"/>
        <v>0</v>
      </c>
      <c r="AH72" s="92">
        <f t="shared" si="139"/>
        <v>0</v>
      </c>
      <c r="AI72" s="92">
        <f t="shared" si="139"/>
        <v>0</v>
      </c>
      <c r="AJ72" s="92">
        <f t="shared" si="139"/>
        <v>0</v>
      </c>
      <c r="AK72" s="92">
        <f t="shared" si="139"/>
        <v>8.3333333333333329E-2</v>
      </c>
      <c r="AL72" s="92">
        <f t="shared" si="139"/>
        <v>0.25</v>
      </c>
      <c r="AM72" s="92">
        <f t="shared" si="139"/>
        <v>0.5</v>
      </c>
      <c r="AN72" s="92">
        <f t="shared" si="139"/>
        <v>0.66666666666666663</v>
      </c>
      <c r="AO72" s="92">
        <f t="shared" si="139"/>
        <v>0.83333333333333326</v>
      </c>
      <c r="AP72" s="92">
        <f t="shared" si="139"/>
        <v>1</v>
      </c>
      <c r="AQ72" s="92">
        <f t="shared" si="139"/>
        <v>1</v>
      </c>
      <c r="AR72" s="92">
        <f t="shared" si="139"/>
        <v>1</v>
      </c>
      <c r="AS72" s="92">
        <f t="shared" si="139"/>
        <v>1</v>
      </c>
      <c r="AT72" s="92">
        <f t="shared" ref="AT72:BK72" si="140">IF(AND(AT70=1,ISODD(AT43)=FALSE),AT71/2,IF(AND(AT70=2,ISODD(AT43)=TRUE),AT71*3/4,AT71))</f>
        <v>1</v>
      </c>
      <c r="AU72" s="92">
        <f t="shared" si="140"/>
        <v>1</v>
      </c>
      <c r="AV72" s="92">
        <f t="shared" si="140"/>
        <v>1</v>
      </c>
      <c r="AW72" s="92">
        <f t="shared" si="140"/>
        <v>1</v>
      </c>
      <c r="AX72" s="92">
        <f t="shared" si="140"/>
        <v>1</v>
      </c>
      <c r="AY72" s="92">
        <f t="shared" si="140"/>
        <v>1</v>
      </c>
      <c r="AZ72" s="92">
        <f t="shared" si="140"/>
        <v>1</v>
      </c>
      <c r="BA72" s="92">
        <f t="shared" si="140"/>
        <v>1</v>
      </c>
      <c r="BB72" s="92">
        <f t="shared" si="140"/>
        <v>1</v>
      </c>
      <c r="BC72" s="92">
        <f t="shared" si="140"/>
        <v>1</v>
      </c>
      <c r="BD72" s="92">
        <f t="shared" si="140"/>
        <v>1</v>
      </c>
      <c r="BE72" s="92">
        <f t="shared" si="140"/>
        <v>1</v>
      </c>
      <c r="BF72" s="92">
        <f t="shared" si="140"/>
        <v>1</v>
      </c>
      <c r="BG72" s="92">
        <f t="shared" si="140"/>
        <v>1</v>
      </c>
      <c r="BH72" s="92">
        <f t="shared" si="140"/>
        <v>1</v>
      </c>
      <c r="BI72" s="92">
        <f t="shared" si="140"/>
        <v>1</v>
      </c>
      <c r="BJ72" s="92">
        <f t="shared" si="140"/>
        <v>1</v>
      </c>
      <c r="BK72" s="92">
        <f t="shared" si="140"/>
        <v>1</v>
      </c>
      <c r="BL72" s="92">
        <f t="shared" ref="BL72:BQ72" si="141">IF(AND(BL70=1,ISODD(BL43)=FALSE),BL71/2,IF(AND(BL70=2,ISODD(BL43)=TRUE),BL71*3/4,BL71))</f>
        <v>1</v>
      </c>
      <c r="BM72" s="92">
        <f t="shared" si="141"/>
        <v>1</v>
      </c>
      <c r="BN72" s="92">
        <f t="shared" si="141"/>
        <v>1</v>
      </c>
      <c r="BO72" s="92">
        <f t="shared" si="141"/>
        <v>1</v>
      </c>
      <c r="BP72" s="92">
        <f t="shared" si="141"/>
        <v>1</v>
      </c>
      <c r="BQ72" s="92">
        <f t="shared" si="141"/>
        <v>1</v>
      </c>
      <c r="BR72" s="92">
        <f t="shared" ref="BR72" si="142">IF(AND(BR70=1,ISODD(BR43)=FALSE),BR71/2,IF(AND(BR70=2,ISODD(BR43)=TRUE),BR71*3/4,BR71))</f>
        <v>1</v>
      </c>
      <c r="BS72" s="92">
        <f t="shared" ref="BS72" si="143">IF(AND(BS70=1,ISODD(BS43)=FALSE),BS71/2,IF(AND(BS70=2,ISODD(BS43)=TRUE),BS71*3/4,BS71))</f>
        <v>1</v>
      </c>
      <c r="BT72" s="92">
        <f t="shared" ref="BT72" si="144">IF(AND(BT70=1,ISODD(BT43)=FALSE),BT71/2,IF(AND(BT70=2,ISODD(BT43)=TRUE),BT71*3/4,BT71))</f>
        <v>1</v>
      </c>
      <c r="BU72" s="92">
        <f t="shared" ref="BU72" si="145">IF(AND(BU70=1,ISODD(BU43)=FALSE),BU71/2,IF(AND(BU70=2,ISODD(BU43)=TRUE),BU71*3/4,BU71))</f>
        <v>1</v>
      </c>
      <c r="BV72" s="92">
        <f t="shared" ref="BV72" si="146">IF(AND(BV70=1,ISODD(BV43)=FALSE),BV71/2,IF(AND(BV70=2,ISODD(BV43)=TRUE),BV71*3/4,BV71))</f>
        <v>1</v>
      </c>
      <c r="BW72" s="92">
        <f t="shared" ref="BW72" si="147">IF(AND(BW70=1,ISODD(BW43)=FALSE),BW71/2,IF(AND(BW70=2,ISODD(BW43)=TRUE),BW71*3/4,BW71))</f>
        <v>1</v>
      </c>
      <c r="BX72" s="92">
        <f t="shared" ref="BX72" si="148">IF(AND(BX70=1,ISODD(BX43)=FALSE),BX71/2,IF(AND(BX70=2,ISODD(BX43)=TRUE),BX71*3/4,BX71))</f>
        <v>1</v>
      </c>
      <c r="BY72" s="92">
        <f t="shared" ref="BY72" si="149">IF(AND(BY70=1,ISODD(BY43)=FALSE),BY71/2,IF(AND(BY70=2,ISODD(BY43)=TRUE),BY71*3/4,BY71))</f>
        <v>1</v>
      </c>
      <c r="BZ72" s="92">
        <f t="shared" ref="BZ72" si="150">IF(AND(BZ70=1,ISODD(BZ43)=FALSE),BZ71/2,IF(AND(BZ70=2,ISODD(BZ43)=TRUE),BZ71*3/4,BZ71))</f>
        <v>1</v>
      </c>
      <c r="CA72" s="92">
        <f t="shared" ref="CA72" si="151">IF(AND(CA70=1,ISODD(CA43)=FALSE),CA71/2,IF(AND(CA70=2,ISODD(CA43)=TRUE),CA71*3/4,CA71))</f>
        <v>1</v>
      </c>
      <c r="CB72" s="92">
        <f t="shared" ref="CB72" si="152">IF(AND(CB70=1,ISODD(CB43)=FALSE),CB71/2,IF(AND(CB70=2,ISODD(CB43)=TRUE),CB71*3/4,CB71))</f>
        <v>1</v>
      </c>
      <c r="CC72" s="92">
        <f t="shared" ref="CC72" si="153">IF(AND(CC70=1,ISODD(CC43)=FALSE),CC71/2,IF(AND(CC70=2,ISODD(CC43)=TRUE),CC71*3/4,CC71))</f>
        <v>1</v>
      </c>
      <c r="CD72" s="92">
        <f t="shared" ref="CD72" si="154">IF(AND(CD70=1,ISODD(CD43)=FALSE),CD71/2,IF(AND(CD70=2,ISODD(CD43)=TRUE),CD71*3/4,CD71))</f>
        <v>1</v>
      </c>
      <c r="CE72" s="92">
        <f t="shared" ref="CE72" si="155">IF(AND(CE70=1,ISODD(CE43)=FALSE),CE71/2,IF(AND(CE70=2,ISODD(CE43)=TRUE),CE71*3/4,CE71))</f>
        <v>1</v>
      </c>
      <c r="CF72" s="92">
        <f t="shared" ref="CF72" si="156">IF(AND(CF70=1,ISODD(CF43)=FALSE),CF71/2,IF(AND(CF70=2,ISODD(CF43)=TRUE),CF71*3/4,CF71))</f>
        <v>1</v>
      </c>
      <c r="CG72" s="92">
        <f t="shared" ref="CG72" si="157">IF(AND(CG70=1,ISODD(CG43)=FALSE),CG71/2,IF(AND(CG70=2,ISODD(CG43)=TRUE),CG71*3/4,CG71))</f>
        <v>1</v>
      </c>
      <c r="CH72" s="92">
        <f t="shared" ref="CH72" si="158">IF(AND(CH70=1,ISODD(CH43)=FALSE),CH71/2,IF(AND(CH70=2,ISODD(CH43)=TRUE),CH71*3/4,CH71))</f>
        <v>1</v>
      </c>
      <c r="CI72" s="92">
        <f t="shared" ref="CI72" si="159">IF(AND(CI70=1,ISODD(CI43)=FALSE),CI71/2,IF(AND(CI70=2,ISODD(CI43)=TRUE),CI71*3/4,CI71))</f>
        <v>1</v>
      </c>
      <c r="CJ72" s="92">
        <f t="shared" ref="CJ72" si="160">IF(AND(CJ70=1,ISODD(CJ43)=FALSE),CJ71/2,IF(AND(CJ70=2,ISODD(CJ43)=TRUE),CJ71*3/4,CJ71))</f>
        <v>1</v>
      </c>
      <c r="CK72" s="92">
        <f t="shared" ref="CK72" si="161">IF(AND(CK70=1,ISODD(CK43)=FALSE),CK71/2,IF(AND(CK70=2,ISODD(CK43)=TRUE),CK71*3/4,CK71))</f>
        <v>1</v>
      </c>
      <c r="CL72" s="92">
        <f t="shared" ref="CL72" si="162">IF(AND(CL70=1,ISODD(CL43)=FALSE),CL71/2,IF(AND(CL70=2,ISODD(CL43)=TRUE),CL71*3/4,CL71))</f>
        <v>1</v>
      </c>
      <c r="CM72" s="92">
        <f t="shared" ref="CM72" si="163">IF(AND(CM70=1,ISODD(CM43)=FALSE),CM71/2,IF(AND(CM70=2,ISODD(CM43)=TRUE),CM71*3/4,CM71))</f>
        <v>1</v>
      </c>
      <c r="CN72" s="92">
        <f t="shared" ref="CN72" si="164">IF(AND(CN70=1,ISODD(CN43)=FALSE),CN71/2,IF(AND(CN70=2,ISODD(CN43)=TRUE),CN71*3/4,CN71))</f>
        <v>1</v>
      </c>
      <c r="CO72" s="92">
        <f t="shared" ref="CO72" si="165">IF(AND(CO70=1,ISODD(CO43)=FALSE),CO71/2,IF(AND(CO70=2,ISODD(CO43)=TRUE),CO71*3/4,CO71))</f>
        <v>1</v>
      </c>
      <c r="CP72" s="92">
        <f t="shared" ref="CP72" si="166">IF(AND(CP70=1,ISODD(CP43)=FALSE),CP71/2,IF(AND(CP70=2,ISODD(CP43)=TRUE),CP71*3/4,CP71))</f>
        <v>1</v>
      </c>
      <c r="CQ72" s="92">
        <f t="shared" ref="CQ72" si="167">IF(AND(CQ70=1,ISODD(CQ43)=FALSE),CQ71/2,IF(AND(CQ70=2,ISODD(CQ43)=TRUE),CQ71*3/4,CQ71))</f>
        <v>1</v>
      </c>
      <c r="CR72" s="92">
        <f t="shared" ref="CR72" si="168">IF(AND(CR70=1,ISODD(CR43)=FALSE),CR71/2,IF(AND(CR70=2,ISODD(CR43)=TRUE),CR71*3/4,CR71))</f>
        <v>1</v>
      </c>
      <c r="CS72" s="92">
        <f t="shared" ref="CS72" si="169">IF(AND(CS70=1,ISODD(CS43)=FALSE),CS71/2,IF(AND(CS70=2,ISODD(CS43)=TRUE),CS71*3/4,CS71))</f>
        <v>1</v>
      </c>
      <c r="CT72" s="92">
        <f t="shared" ref="CT72" si="170">IF(AND(CT70=1,ISODD(CT43)=FALSE),CT71/2,IF(AND(CT70=2,ISODD(CT43)=TRUE),CT71*3/4,CT71))</f>
        <v>1</v>
      </c>
      <c r="CU72" s="92">
        <f t="shared" ref="CU72" si="171">IF(AND(CU70=1,ISODD(CU43)=FALSE),CU71/2,IF(AND(CU70=2,ISODD(CU43)=TRUE),CU71*3/4,CU71))</f>
        <v>1</v>
      </c>
      <c r="CV72" s="92">
        <f t="shared" ref="CV72" si="172">IF(AND(CV70=1,ISODD(CV43)=FALSE),CV71/2,IF(AND(CV70=2,ISODD(CV43)=TRUE),CV71*3/4,CV71))</f>
        <v>1</v>
      </c>
      <c r="CW72" s="92">
        <f t="shared" ref="CW72" si="173">IF(AND(CW70=1,ISODD(CW43)=FALSE),CW71/2,IF(AND(CW70=2,ISODD(CW43)=TRUE),CW71*3/4,CW71))</f>
        <v>1</v>
      </c>
      <c r="CX72" s="92">
        <f t="shared" ref="CX72" si="174">IF(AND(CX70=1,ISODD(CX43)=FALSE),CX71/2,IF(AND(CX70=2,ISODD(CX43)=TRUE),CX71*3/4,CX71))</f>
        <v>1</v>
      </c>
      <c r="CY72" s="92">
        <f t="shared" ref="CY72" si="175">IF(AND(CY70=1,ISODD(CY43)=FALSE),CY71/2,IF(AND(CY70=2,ISODD(CY43)=TRUE),CY71*3/4,CY71))</f>
        <v>1</v>
      </c>
      <c r="CZ72" s="92">
        <f t="shared" ref="CZ72" si="176">IF(AND(CZ70=1,ISODD(CZ43)=FALSE),CZ71/2,IF(AND(CZ70=2,ISODD(CZ43)=TRUE),CZ71*3/4,CZ71))</f>
        <v>1</v>
      </c>
      <c r="DA72" s="92">
        <f t="shared" ref="DA72" si="177">IF(AND(DA70=1,ISODD(DA43)=FALSE),DA71/2,IF(AND(DA70=2,ISODD(DA43)=TRUE),DA71*3/4,DA71))</f>
        <v>1</v>
      </c>
      <c r="DB72" s="92">
        <f t="shared" ref="DB72" si="178">IF(AND(DB70=1,ISODD(DB43)=FALSE),DB71/2,IF(AND(DB70=2,ISODD(DB43)=TRUE),DB71*3/4,DB71))</f>
        <v>1</v>
      </c>
      <c r="DC72" s="92">
        <f t="shared" ref="DC72" si="179">IF(AND(DC70=1,ISODD(DC43)=FALSE),DC71/2,IF(AND(DC70=2,ISODD(DC43)=TRUE),DC71*3/4,DC71))</f>
        <v>1</v>
      </c>
      <c r="DD72" s="92">
        <f t="shared" ref="DD72" si="180">IF(AND(DD70=1,ISODD(DD43)=FALSE),DD71/2,IF(AND(DD70=2,ISODD(DD43)=TRUE),DD71*3/4,DD71))</f>
        <v>1</v>
      </c>
      <c r="DE72" s="92">
        <f t="shared" ref="DE72" si="181">IF(AND(DE70=1,ISODD(DE43)=FALSE),DE71/2,IF(AND(DE70=2,ISODD(DE43)=TRUE),DE71*3/4,DE71))</f>
        <v>1</v>
      </c>
      <c r="DF72" s="92">
        <f t="shared" ref="DF72" si="182">IF(AND(DF70=1,ISODD(DF43)=FALSE),DF71/2,IF(AND(DF70=2,ISODD(DF43)=TRUE),DF71*3/4,DF71))</f>
        <v>1</v>
      </c>
      <c r="DG72" s="92">
        <f t="shared" ref="DG72" si="183">IF(AND(DG70=1,ISODD(DG43)=FALSE),DG71/2,IF(AND(DG70=2,ISODD(DG43)=TRUE),DG71*3/4,DG71))</f>
        <v>1</v>
      </c>
      <c r="DH72" s="92">
        <f t="shared" ref="DH72" si="184">IF(AND(DH70=1,ISODD(DH43)=FALSE),DH71/2,IF(AND(DH70=2,ISODD(DH43)=TRUE),DH71*3/4,DH71))</f>
        <v>1</v>
      </c>
      <c r="DI72" s="92">
        <f t="shared" ref="DI72" si="185">IF(AND(DI70=1,ISODD(DI43)=FALSE),DI71/2,IF(AND(DI70=2,ISODD(DI43)=TRUE),DI71*3/4,DI71))</f>
        <v>1</v>
      </c>
      <c r="DJ72" s="92">
        <f t="shared" ref="DJ72" si="186">IF(AND(DJ70=1,ISODD(DJ43)=FALSE),DJ71/2,IF(AND(DJ70=2,ISODD(DJ43)=TRUE),DJ71*3/4,DJ71))</f>
        <v>1</v>
      </c>
      <c r="DK72" s="92">
        <f t="shared" ref="DK72" si="187">IF(AND(DK70=1,ISODD(DK43)=FALSE),DK71/2,IF(AND(DK70=2,ISODD(DK43)=TRUE),DK71*3/4,DK71))</f>
        <v>1</v>
      </c>
      <c r="DL72" s="92">
        <f t="shared" ref="DL72" si="188">IF(AND(DL70=1,ISODD(DL43)=FALSE),DL71/2,IF(AND(DL70=2,ISODD(DL43)=TRUE),DL71*3/4,DL71))</f>
        <v>1</v>
      </c>
      <c r="DM72" s="92">
        <f t="shared" ref="DM72" si="189">IF(AND(DM70=1,ISODD(DM43)=FALSE),DM71/2,IF(AND(DM70=2,ISODD(DM43)=TRUE),DM71*3/4,DM71))</f>
        <v>1</v>
      </c>
      <c r="DN72" s="92">
        <f t="shared" ref="DN72" si="190">IF(AND(DN70=1,ISODD(DN43)=FALSE),DN71/2,IF(AND(DN70=2,ISODD(DN43)=TRUE),DN71*3/4,DN71))</f>
        <v>1</v>
      </c>
      <c r="DO72" s="92">
        <f t="shared" ref="DO72" si="191">IF(AND(DO70=1,ISODD(DO43)=FALSE),DO71/2,IF(AND(DO70=2,ISODD(DO43)=TRUE),DO71*3/4,DO71))</f>
        <v>1</v>
      </c>
      <c r="DP72" s="92">
        <f t="shared" ref="DP72" si="192">IF(AND(DP70=1,ISODD(DP43)=FALSE),DP71/2,IF(AND(DP70=2,ISODD(DP43)=TRUE),DP71*3/4,DP71))</f>
        <v>1</v>
      </c>
      <c r="DQ72" s="92">
        <f t="shared" ref="DQ72" si="193">IF(AND(DQ70=1,ISODD(DQ43)=FALSE),DQ71/2,IF(AND(DQ70=2,ISODD(DQ43)=TRUE),DQ71*3/4,DQ71))</f>
        <v>1</v>
      </c>
      <c r="DR72" s="92">
        <f t="shared" ref="DR72" si="194">IF(AND(DR70=1,ISODD(DR43)=FALSE),DR71/2,IF(AND(DR70=2,ISODD(DR43)=TRUE),DR71*3/4,DR71))</f>
        <v>1</v>
      </c>
      <c r="DS72" s="92">
        <f t="shared" ref="DS72" si="195">IF(AND(DS70=1,ISODD(DS43)=FALSE),DS71/2,IF(AND(DS70=2,ISODD(DS43)=TRUE),DS71*3/4,DS71))</f>
        <v>1</v>
      </c>
      <c r="DT72" s="92">
        <f t="shared" ref="DT72" si="196">IF(AND(DT70=1,ISODD(DT43)=FALSE),DT71/2,IF(AND(DT70=2,ISODD(DT43)=TRUE),DT71*3/4,DT71))</f>
        <v>1</v>
      </c>
      <c r="DU72" s="92">
        <f t="shared" ref="DU72" si="197">IF(AND(DU70=1,ISODD(DU43)=FALSE),DU71/2,IF(AND(DU70=2,ISODD(DU43)=TRUE),DU71*3/4,DU71))</f>
        <v>1</v>
      </c>
      <c r="DV72" s="92">
        <f t="shared" ref="DV72" si="198">IF(AND(DV70=1,ISODD(DV43)=FALSE),DV71/2,IF(AND(DV70=2,ISODD(DV43)=TRUE),DV71*3/4,DV71))</f>
        <v>1</v>
      </c>
      <c r="DW72" s="92">
        <f t="shared" ref="DW72" si="199">IF(AND(DW70=1,ISODD(DW43)=FALSE),DW71/2,IF(AND(DW70=2,ISODD(DW43)=TRUE),DW71*3/4,DW71))</f>
        <v>1</v>
      </c>
      <c r="DX72" s="92">
        <f t="shared" ref="DX72" si="200">IF(AND(DX70=1,ISODD(DX43)=FALSE),DX71/2,IF(AND(DX70=2,ISODD(DX43)=TRUE),DX71*3/4,DX71))</f>
        <v>1</v>
      </c>
      <c r="DY72" s="92">
        <f t="shared" ref="DY72" si="201">IF(AND(DY70=1,ISODD(DY43)=FALSE),DY71/2,IF(AND(DY70=2,ISODD(DY43)=TRUE),DY71*3/4,DY71))</f>
        <v>1</v>
      </c>
      <c r="DZ72" s="92">
        <f t="shared" ref="DZ72" si="202">IF(AND(DZ70=1,ISODD(DZ43)=FALSE),DZ71/2,IF(AND(DZ70=2,ISODD(DZ43)=TRUE),DZ71*3/4,DZ71))</f>
        <v>1</v>
      </c>
      <c r="EA72" s="92">
        <f t="shared" ref="EA72" si="203">IF(AND(EA70=1,ISODD(EA43)=FALSE),EA71/2,IF(AND(EA70=2,ISODD(EA43)=TRUE),EA71*3/4,EA71))</f>
        <v>1</v>
      </c>
    </row>
    <row r="73" spans="1:131" x14ac:dyDescent="0.35">
      <c r="D73" s="93"/>
      <c r="F73" s="21"/>
      <c r="G73" s="88"/>
      <c r="H73" s="87"/>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row>
    <row r="74" spans="1:131" x14ac:dyDescent="0.35">
      <c r="D74" s="93" t="s">
        <v>137</v>
      </c>
      <c r="F74" s="21"/>
      <c r="G74" s="88" t="s">
        <v>37</v>
      </c>
      <c r="H74" s="87" t="s">
        <v>44</v>
      </c>
      <c r="J74" s="90">
        <f>MAX(N74:BK74)</f>
        <v>12</v>
      </c>
      <c r="N74" s="104">
        <f t="shared" ref="N74:AS74" si="204">IF(AND(M72=0,N72&gt;0),INDEX(N68:N72,2),0)</f>
        <v>0</v>
      </c>
      <c r="O74" s="104">
        <f t="shared" si="204"/>
        <v>0</v>
      </c>
      <c r="P74" s="104">
        <f t="shared" si="204"/>
        <v>0</v>
      </c>
      <c r="Q74" s="104">
        <f t="shared" si="204"/>
        <v>0</v>
      </c>
      <c r="R74" s="104">
        <f t="shared" si="204"/>
        <v>0</v>
      </c>
      <c r="S74" s="104">
        <f t="shared" si="204"/>
        <v>0</v>
      </c>
      <c r="T74" s="104">
        <f t="shared" si="204"/>
        <v>0</v>
      </c>
      <c r="U74" s="104">
        <f t="shared" si="204"/>
        <v>0</v>
      </c>
      <c r="V74" s="104">
        <f t="shared" si="204"/>
        <v>0</v>
      </c>
      <c r="W74" s="104">
        <f t="shared" si="204"/>
        <v>0</v>
      </c>
      <c r="X74" s="104">
        <f t="shared" si="204"/>
        <v>0</v>
      </c>
      <c r="Y74" s="104">
        <f t="shared" si="204"/>
        <v>0</v>
      </c>
      <c r="Z74" s="104">
        <f t="shared" si="204"/>
        <v>0</v>
      </c>
      <c r="AA74" s="104">
        <f t="shared" si="204"/>
        <v>0</v>
      </c>
      <c r="AB74" s="104">
        <f t="shared" si="204"/>
        <v>0</v>
      </c>
      <c r="AC74" s="104">
        <f t="shared" si="204"/>
        <v>0</v>
      </c>
      <c r="AD74" s="104">
        <f t="shared" si="204"/>
        <v>0</v>
      </c>
      <c r="AE74" s="104">
        <f t="shared" si="204"/>
        <v>0</v>
      </c>
      <c r="AF74" s="104">
        <f t="shared" si="204"/>
        <v>0</v>
      </c>
      <c r="AG74" s="104">
        <f t="shared" si="204"/>
        <v>0</v>
      </c>
      <c r="AH74" s="104">
        <f t="shared" si="204"/>
        <v>0</v>
      </c>
      <c r="AI74" s="104">
        <f t="shared" si="204"/>
        <v>0</v>
      </c>
      <c r="AJ74" s="104">
        <f t="shared" si="204"/>
        <v>0</v>
      </c>
      <c r="AK74" s="104">
        <f t="shared" si="204"/>
        <v>12</v>
      </c>
      <c r="AL74" s="104">
        <f t="shared" si="204"/>
        <v>0</v>
      </c>
      <c r="AM74" s="104">
        <f t="shared" si="204"/>
        <v>0</v>
      </c>
      <c r="AN74" s="104">
        <f t="shared" si="204"/>
        <v>0</v>
      </c>
      <c r="AO74" s="104">
        <f t="shared" si="204"/>
        <v>0</v>
      </c>
      <c r="AP74" s="104">
        <f t="shared" si="204"/>
        <v>0</v>
      </c>
      <c r="AQ74" s="104">
        <f t="shared" si="204"/>
        <v>0</v>
      </c>
      <c r="AR74" s="104">
        <f t="shared" si="204"/>
        <v>0</v>
      </c>
      <c r="AS74" s="104">
        <f t="shared" si="204"/>
        <v>0</v>
      </c>
      <c r="AT74" s="104">
        <f t="shared" ref="AT74:BK74" si="205">IF(AND(AS72=0,AT72&gt;0),INDEX(AT68:AT72,2),0)</f>
        <v>0</v>
      </c>
      <c r="AU74" s="104">
        <f t="shared" si="205"/>
        <v>0</v>
      </c>
      <c r="AV74" s="104">
        <f t="shared" si="205"/>
        <v>0</v>
      </c>
      <c r="AW74" s="104">
        <f t="shared" si="205"/>
        <v>0</v>
      </c>
      <c r="AX74" s="104">
        <f t="shared" si="205"/>
        <v>0</v>
      </c>
      <c r="AY74" s="104">
        <f t="shared" si="205"/>
        <v>0</v>
      </c>
      <c r="AZ74" s="104">
        <f t="shared" si="205"/>
        <v>0</v>
      </c>
      <c r="BA74" s="104">
        <f t="shared" si="205"/>
        <v>0</v>
      </c>
      <c r="BB74" s="104">
        <f t="shared" si="205"/>
        <v>0</v>
      </c>
      <c r="BC74" s="104">
        <f t="shared" si="205"/>
        <v>0</v>
      </c>
      <c r="BD74" s="104">
        <f t="shared" si="205"/>
        <v>0</v>
      </c>
      <c r="BE74" s="104">
        <f t="shared" si="205"/>
        <v>0</v>
      </c>
      <c r="BF74" s="104">
        <f t="shared" si="205"/>
        <v>0</v>
      </c>
      <c r="BG74" s="104">
        <f t="shared" si="205"/>
        <v>0</v>
      </c>
      <c r="BH74" s="104">
        <f t="shared" si="205"/>
        <v>0</v>
      </c>
      <c r="BI74" s="104">
        <f t="shared" si="205"/>
        <v>0</v>
      </c>
      <c r="BJ74" s="104">
        <f t="shared" si="205"/>
        <v>0</v>
      </c>
      <c r="BK74" s="104">
        <f t="shared" si="205"/>
        <v>0</v>
      </c>
    </row>
    <row r="75" spans="1:131" x14ac:dyDescent="0.35">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row>
    <row r="76" spans="1:131" x14ac:dyDescent="0.35">
      <c r="D76" s="93" t="s">
        <v>42</v>
      </c>
      <c r="F76" s="21"/>
      <c r="G76" s="88" t="s">
        <v>37</v>
      </c>
      <c r="H76" s="87" t="s">
        <v>40</v>
      </c>
      <c r="N76" s="104">
        <f t="shared" ref="N76:AS76" si="206">IF(N16-$J$74&lt;0,0,N16-$J$74+1)</f>
        <v>0</v>
      </c>
      <c r="O76" s="104">
        <f t="shared" si="206"/>
        <v>0</v>
      </c>
      <c r="P76" s="104">
        <f t="shared" si="206"/>
        <v>0</v>
      </c>
      <c r="Q76" s="104">
        <f t="shared" si="206"/>
        <v>0</v>
      </c>
      <c r="R76" s="104">
        <f t="shared" si="206"/>
        <v>0</v>
      </c>
      <c r="S76" s="104">
        <f t="shared" si="206"/>
        <v>0</v>
      </c>
      <c r="T76" s="104">
        <f t="shared" si="206"/>
        <v>0</v>
      </c>
      <c r="U76" s="104">
        <f t="shared" si="206"/>
        <v>0</v>
      </c>
      <c r="V76" s="104">
        <f t="shared" si="206"/>
        <v>0</v>
      </c>
      <c r="W76" s="104">
        <f t="shared" si="206"/>
        <v>0</v>
      </c>
      <c r="X76" s="104">
        <f t="shared" si="206"/>
        <v>0</v>
      </c>
      <c r="Y76" s="104">
        <f t="shared" si="206"/>
        <v>1</v>
      </c>
      <c r="Z76" s="104">
        <f t="shared" si="206"/>
        <v>2</v>
      </c>
      <c r="AA76" s="104">
        <f t="shared" si="206"/>
        <v>3</v>
      </c>
      <c r="AB76" s="104">
        <f t="shared" si="206"/>
        <v>4</v>
      </c>
      <c r="AC76" s="104">
        <f t="shared" si="206"/>
        <v>5</v>
      </c>
      <c r="AD76" s="104">
        <f t="shared" si="206"/>
        <v>6</v>
      </c>
      <c r="AE76" s="104">
        <f t="shared" si="206"/>
        <v>7</v>
      </c>
      <c r="AF76" s="104">
        <f t="shared" si="206"/>
        <v>8</v>
      </c>
      <c r="AG76" s="104">
        <f t="shared" si="206"/>
        <v>9</v>
      </c>
      <c r="AH76" s="104">
        <f t="shared" si="206"/>
        <v>10</v>
      </c>
      <c r="AI76" s="104">
        <f t="shared" si="206"/>
        <v>11</v>
      </c>
      <c r="AJ76" s="104">
        <f t="shared" si="206"/>
        <v>12</v>
      </c>
      <c r="AK76" s="104">
        <f t="shared" si="206"/>
        <v>13</v>
      </c>
      <c r="AL76" s="104">
        <f t="shared" si="206"/>
        <v>14</v>
      </c>
      <c r="AM76" s="104">
        <f t="shared" si="206"/>
        <v>15</v>
      </c>
      <c r="AN76" s="104">
        <f t="shared" si="206"/>
        <v>16</v>
      </c>
      <c r="AO76" s="104">
        <f t="shared" si="206"/>
        <v>17</v>
      </c>
      <c r="AP76" s="104">
        <f t="shared" si="206"/>
        <v>18</v>
      </c>
      <c r="AQ76" s="104">
        <f t="shared" si="206"/>
        <v>19</v>
      </c>
      <c r="AR76" s="104">
        <f t="shared" si="206"/>
        <v>20</v>
      </c>
      <c r="AS76" s="104">
        <f t="shared" si="206"/>
        <v>21</v>
      </c>
      <c r="AT76" s="104">
        <f t="shared" ref="AT76:BK76" si="207">IF(AT16-$J$74&lt;0,0,AT16-$J$74+1)</f>
        <v>22</v>
      </c>
      <c r="AU76" s="104">
        <f t="shared" si="207"/>
        <v>23</v>
      </c>
      <c r="AV76" s="104">
        <f t="shared" si="207"/>
        <v>24</v>
      </c>
      <c r="AW76" s="104">
        <f t="shared" si="207"/>
        <v>25</v>
      </c>
      <c r="AX76" s="104">
        <f t="shared" si="207"/>
        <v>26</v>
      </c>
      <c r="AY76" s="104">
        <f t="shared" si="207"/>
        <v>27</v>
      </c>
      <c r="AZ76" s="104">
        <f t="shared" si="207"/>
        <v>28</v>
      </c>
      <c r="BA76" s="104">
        <f t="shared" si="207"/>
        <v>29</v>
      </c>
      <c r="BB76" s="104">
        <f t="shared" si="207"/>
        <v>30</v>
      </c>
      <c r="BC76" s="104">
        <f t="shared" si="207"/>
        <v>31</v>
      </c>
      <c r="BD76" s="104">
        <f t="shared" si="207"/>
        <v>32</v>
      </c>
      <c r="BE76" s="104">
        <f t="shared" si="207"/>
        <v>33</v>
      </c>
      <c r="BF76" s="104">
        <f t="shared" si="207"/>
        <v>34</v>
      </c>
      <c r="BG76" s="104">
        <f t="shared" si="207"/>
        <v>35</v>
      </c>
      <c r="BH76" s="104">
        <f t="shared" si="207"/>
        <v>36</v>
      </c>
      <c r="BI76" s="104">
        <f t="shared" si="207"/>
        <v>37</v>
      </c>
      <c r="BJ76" s="104">
        <f t="shared" si="207"/>
        <v>38</v>
      </c>
      <c r="BK76" s="104">
        <f t="shared" si="207"/>
        <v>39</v>
      </c>
    </row>
    <row r="77" spans="1:131" x14ac:dyDescent="0.35">
      <c r="D77" s="93" t="s">
        <v>144</v>
      </c>
      <c r="F77" s="21"/>
      <c r="G77" s="88" t="s">
        <v>45</v>
      </c>
      <c r="H77" s="87" t="s">
        <v>40</v>
      </c>
      <c r="N77" s="92">
        <f>INDEX($N$70:$EA$72,3,MATCH(N76,$N$70:$EA$70,0))</f>
        <v>0</v>
      </c>
      <c r="O77" s="92">
        <f t="shared" ref="O77:BK77" si="208">INDEX($N$70:$EA$72,3,MATCH(O76,$N$70:$EA$70,0))</f>
        <v>0</v>
      </c>
      <c r="P77" s="92">
        <f t="shared" si="208"/>
        <v>0</v>
      </c>
      <c r="Q77" s="92">
        <f t="shared" si="208"/>
        <v>0</v>
      </c>
      <c r="R77" s="92">
        <f t="shared" si="208"/>
        <v>0</v>
      </c>
      <c r="S77" s="92">
        <f t="shared" si="208"/>
        <v>0</v>
      </c>
      <c r="T77" s="92">
        <f t="shared" si="208"/>
        <v>0</v>
      </c>
      <c r="U77" s="92">
        <f t="shared" si="208"/>
        <v>0</v>
      </c>
      <c r="V77" s="92">
        <f t="shared" si="208"/>
        <v>0</v>
      </c>
      <c r="W77" s="92">
        <f t="shared" si="208"/>
        <v>0</v>
      </c>
      <c r="X77" s="92">
        <f t="shared" si="208"/>
        <v>0</v>
      </c>
      <c r="Y77" s="92">
        <f t="shared" si="208"/>
        <v>8.3333333333333329E-2</v>
      </c>
      <c r="Z77" s="92">
        <f t="shared" si="208"/>
        <v>0.25</v>
      </c>
      <c r="AA77" s="92">
        <f t="shared" si="208"/>
        <v>0.5</v>
      </c>
      <c r="AB77" s="92">
        <f t="shared" si="208"/>
        <v>0.66666666666666663</v>
      </c>
      <c r="AC77" s="92">
        <f t="shared" si="208"/>
        <v>0.83333333333333326</v>
      </c>
      <c r="AD77" s="92">
        <f t="shared" si="208"/>
        <v>1</v>
      </c>
      <c r="AE77" s="92">
        <f t="shared" si="208"/>
        <v>1</v>
      </c>
      <c r="AF77" s="92">
        <f t="shared" si="208"/>
        <v>1</v>
      </c>
      <c r="AG77" s="92">
        <f t="shared" si="208"/>
        <v>1</v>
      </c>
      <c r="AH77" s="92">
        <f t="shared" si="208"/>
        <v>1</v>
      </c>
      <c r="AI77" s="92">
        <f t="shared" si="208"/>
        <v>1</v>
      </c>
      <c r="AJ77" s="92">
        <f t="shared" si="208"/>
        <v>1</v>
      </c>
      <c r="AK77" s="92">
        <f t="shared" si="208"/>
        <v>1</v>
      </c>
      <c r="AL77" s="92">
        <f t="shared" si="208"/>
        <v>1</v>
      </c>
      <c r="AM77" s="92">
        <f t="shared" si="208"/>
        <v>1</v>
      </c>
      <c r="AN77" s="92">
        <f t="shared" si="208"/>
        <v>1</v>
      </c>
      <c r="AO77" s="92">
        <f t="shared" si="208"/>
        <v>1</v>
      </c>
      <c r="AP77" s="92">
        <f t="shared" si="208"/>
        <v>1</v>
      </c>
      <c r="AQ77" s="92">
        <f t="shared" si="208"/>
        <v>1</v>
      </c>
      <c r="AR77" s="92">
        <f t="shared" si="208"/>
        <v>1</v>
      </c>
      <c r="AS77" s="92">
        <f t="shared" si="208"/>
        <v>1</v>
      </c>
      <c r="AT77" s="92">
        <f t="shared" si="208"/>
        <v>1</v>
      </c>
      <c r="AU77" s="92">
        <f t="shared" si="208"/>
        <v>1</v>
      </c>
      <c r="AV77" s="92">
        <f t="shared" si="208"/>
        <v>1</v>
      </c>
      <c r="AW77" s="92">
        <f t="shared" si="208"/>
        <v>1</v>
      </c>
      <c r="AX77" s="92">
        <f t="shared" si="208"/>
        <v>1</v>
      </c>
      <c r="AY77" s="92">
        <f t="shared" si="208"/>
        <v>1</v>
      </c>
      <c r="AZ77" s="92">
        <f t="shared" si="208"/>
        <v>1</v>
      </c>
      <c r="BA77" s="92">
        <f t="shared" si="208"/>
        <v>1</v>
      </c>
      <c r="BB77" s="92">
        <f t="shared" si="208"/>
        <v>1</v>
      </c>
      <c r="BC77" s="92">
        <f t="shared" si="208"/>
        <v>1</v>
      </c>
      <c r="BD77" s="92">
        <f t="shared" si="208"/>
        <v>1</v>
      </c>
      <c r="BE77" s="92">
        <f t="shared" si="208"/>
        <v>1</v>
      </c>
      <c r="BF77" s="92">
        <f t="shared" si="208"/>
        <v>1</v>
      </c>
      <c r="BG77" s="92">
        <f t="shared" si="208"/>
        <v>1</v>
      </c>
      <c r="BH77" s="92">
        <f t="shared" si="208"/>
        <v>1</v>
      </c>
      <c r="BI77" s="92">
        <f t="shared" si="208"/>
        <v>1</v>
      </c>
      <c r="BJ77" s="92">
        <f t="shared" si="208"/>
        <v>1</v>
      </c>
      <c r="BK77" s="92">
        <f t="shared" si="208"/>
        <v>1</v>
      </c>
    </row>
    <row r="78" spans="1:131" x14ac:dyDescent="0.35">
      <c r="A78" s="22"/>
      <c r="B78" s="22"/>
      <c r="D78" s="93"/>
      <c r="F78" s="21"/>
      <c r="G78" s="88"/>
      <c r="H78" s="87"/>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row>
    <row r="79" spans="1:131" s="49" customFormat="1" x14ac:dyDescent="0.35">
      <c r="A79" s="21"/>
      <c r="B79" s="21"/>
      <c r="C79" s="96" t="s">
        <v>160</v>
      </c>
      <c r="D79" s="96"/>
      <c r="E79" s="48"/>
      <c r="F79" s="48"/>
      <c r="G79" s="129"/>
      <c r="H79" s="141"/>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row>
    <row r="80" spans="1:131" x14ac:dyDescent="0.35">
      <c r="C80" s="93"/>
      <c r="D80" s="93"/>
      <c r="F80" s="21"/>
      <c r="G80" s="88"/>
      <c r="H80" s="87"/>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row>
    <row r="81" spans="1:63" x14ac:dyDescent="0.35">
      <c r="D81" s="21" t="s">
        <v>43</v>
      </c>
      <c r="F81" s="21"/>
      <c r="G81" s="22" t="s">
        <v>37</v>
      </c>
      <c r="H81" s="87" t="s">
        <v>44</v>
      </c>
      <c r="J81" s="90">
        <f>INDEX(Assumptions!E44:J45,2,MATCH('eNPV model'!F12,Assumptions!E44:J44,0))</f>
        <v>6</v>
      </c>
    </row>
    <row r="82" spans="1:63" x14ac:dyDescent="0.35">
      <c r="D82" s="21" t="s">
        <v>47</v>
      </c>
      <c r="F82" s="21"/>
      <c r="G82" s="22" t="s">
        <v>48</v>
      </c>
      <c r="H82" s="87" t="s">
        <v>44</v>
      </c>
      <c r="J82" s="90">
        <f>INDEX(Assumptions!$E$51:$J$52,2,MATCH('eNPV model'!$F$12,Assumptions!$E$51:$J$51,0))</f>
        <v>770</v>
      </c>
    </row>
    <row r="83" spans="1:63" x14ac:dyDescent="0.35">
      <c r="E83" s="93" t="s">
        <v>76</v>
      </c>
      <c r="F83" s="21"/>
      <c r="G83" s="22" t="s">
        <v>48</v>
      </c>
      <c r="H83" s="87" t="s">
        <v>40</v>
      </c>
      <c r="J83" s="90"/>
      <c r="N83" s="22">
        <f t="shared" ref="N83:AS83" si="209">$J$82*N77</f>
        <v>0</v>
      </c>
      <c r="O83" s="22">
        <f t="shared" si="209"/>
        <v>0</v>
      </c>
      <c r="P83" s="22">
        <f t="shared" si="209"/>
        <v>0</v>
      </c>
      <c r="Q83" s="22">
        <f t="shared" si="209"/>
        <v>0</v>
      </c>
      <c r="R83" s="22">
        <f t="shared" si="209"/>
        <v>0</v>
      </c>
      <c r="S83" s="22">
        <f t="shared" si="209"/>
        <v>0</v>
      </c>
      <c r="T83" s="22">
        <f t="shared" si="209"/>
        <v>0</v>
      </c>
      <c r="U83" s="22">
        <f t="shared" si="209"/>
        <v>0</v>
      </c>
      <c r="V83" s="22">
        <f t="shared" si="209"/>
        <v>0</v>
      </c>
      <c r="W83" s="22">
        <f t="shared" si="209"/>
        <v>0</v>
      </c>
      <c r="X83" s="22">
        <f t="shared" si="209"/>
        <v>0</v>
      </c>
      <c r="Y83" s="22">
        <f t="shared" si="209"/>
        <v>64.166666666666657</v>
      </c>
      <c r="Z83" s="22">
        <f t="shared" si="209"/>
        <v>192.5</v>
      </c>
      <c r="AA83" s="22">
        <f t="shared" si="209"/>
        <v>385</v>
      </c>
      <c r="AB83" s="22">
        <f t="shared" si="209"/>
        <v>513.33333333333326</v>
      </c>
      <c r="AC83" s="22">
        <f t="shared" si="209"/>
        <v>641.66666666666663</v>
      </c>
      <c r="AD83" s="22">
        <f t="shared" si="209"/>
        <v>770</v>
      </c>
      <c r="AE83" s="22">
        <f t="shared" si="209"/>
        <v>770</v>
      </c>
      <c r="AF83" s="22">
        <f t="shared" si="209"/>
        <v>770</v>
      </c>
      <c r="AG83" s="22">
        <f t="shared" si="209"/>
        <v>770</v>
      </c>
      <c r="AH83" s="22">
        <f t="shared" si="209"/>
        <v>770</v>
      </c>
      <c r="AI83" s="22">
        <f t="shared" si="209"/>
        <v>770</v>
      </c>
      <c r="AJ83" s="22">
        <f t="shared" si="209"/>
        <v>770</v>
      </c>
      <c r="AK83" s="22">
        <f t="shared" si="209"/>
        <v>770</v>
      </c>
      <c r="AL83" s="22">
        <f t="shared" si="209"/>
        <v>770</v>
      </c>
      <c r="AM83" s="22">
        <f t="shared" si="209"/>
        <v>770</v>
      </c>
      <c r="AN83" s="22">
        <f t="shared" si="209"/>
        <v>770</v>
      </c>
      <c r="AO83" s="22">
        <f t="shared" si="209"/>
        <v>770</v>
      </c>
      <c r="AP83" s="22">
        <f t="shared" si="209"/>
        <v>770</v>
      </c>
      <c r="AQ83" s="22">
        <f t="shared" si="209"/>
        <v>770</v>
      </c>
      <c r="AR83" s="22">
        <f t="shared" si="209"/>
        <v>770</v>
      </c>
      <c r="AS83" s="22">
        <f t="shared" si="209"/>
        <v>770</v>
      </c>
      <c r="AT83" s="22">
        <f t="shared" ref="AT83:BK83" si="210">$J$82*AT77</f>
        <v>770</v>
      </c>
      <c r="AU83" s="22">
        <f t="shared" si="210"/>
        <v>770</v>
      </c>
      <c r="AV83" s="22">
        <f t="shared" si="210"/>
        <v>770</v>
      </c>
      <c r="AW83" s="22">
        <f t="shared" si="210"/>
        <v>770</v>
      </c>
      <c r="AX83" s="22">
        <f t="shared" si="210"/>
        <v>770</v>
      </c>
      <c r="AY83" s="22">
        <f t="shared" si="210"/>
        <v>770</v>
      </c>
      <c r="AZ83" s="22">
        <f t="shared" si="210"/>
        <v>770</v>
      </c>
      <c r="BA83" s="22">
        <f t="shared" si="210"/>
        <v>770</v>
      </c>
      <c r="BB83" s="22">
        <f t="shared" si="210"/>
        <v>770</v>
      </c>
      <c r="BC83" s="22">
        <f t="shared" si="210"/>
        <v>770</v>
      </c>
      <c r="BD83" s="22">
        <f t="shared" si="210"/>
        <v>770</v>
      </c>
      <c r="BE83" s="22">
        <f t="shared" si="210"/>
        <v>770</v>
      </c>
      <c r="BF83" s="22">
        <f t="shared" si="210"/>
        <v>770</v>
      </c>
      <c r="BG83" s="22">
        <f t="shared" si="210"/>
        <v>770</v>
      </c>
      <c r="BH83" s="22">
        <f t="shared" si="210"/>
        <v>770</v>
      </c>
      <c r="BI83" s="22">
        <f t="shared" si="210"/>
        <v>770</v>
      </c>
      <c r="BJ83" s="22">
        <f t="shared" si="210"/>
        <v>770</v>
      </c>
      <c r="BK83" s="22">
        <f t="shared" si="210"/>
        <v>770</v>
      </c>
    </row>
    <row r="84" spans="1:63" x14ac:dyDescent="0.35">
      <c r="A84" s="22"/>
      <c r="B84" s="22"/>
      <c r="F84" s="21"/>
      <c r="H84" s="87"/>
      <c r="J84" s="90"/>
      <c r="N84" s="88"/>
    </row>
    <row r="85" spans="1:63" s="49" customFormat="1" x14ac:dyDescent="0.35">
      <c r="A85" s="21"/>
      <c r="B85" s="21"/>
      <c r="C85" s="96" t="s">
        <v>136</v>
      </c>
      <c r="D85" s="48"/>
      <c r="E85" s="48"/>
      <c r="F85" s="48"/>
    </row>
    <row r="86" spans="1:63" x14ac:dyDescent="0.35">
      <c r="B86" s="93"/>
      <c r="F86" s="21"/>
    </row>
    <row r="87" spans="1:63" x14ac:dyDescent="0.35">
      <c r="B87" s="93"/>
      <c r="D87" s="93" t="s">
        <v>143</v>
      </c>
      <c r="F87" s="21"/>
      <c r="G87" s="88" t="s">
        <v>45</v>
      </c>
      <c r="H87" s="87" t="s">
        <v>44</v>
      </c>
      <c r="J87" s="95">
        <f>INDEX(Assumptions!$F$84:$K$87,2,MATCH('eNPV model'!$F$12,Assumptions!$F$84:$K$84,0))</f>
        <v>0.8</v>
      </c>
    </row>
    <row r="88" spans="1:63" x14ac:dyDescent="0.35">
      <c r="B88" s="93"/>
      <c r="D88" s="93" t="s">
        <v>141</v>
      </c>
      <c r="F88" s="21"/>
      <c r="G88" s="88" t="s">
        <v>37</v>
      </c>
      <c r="H88" s="87" t="s">
        <v>44</v>
      </c>
      <c r="J88" s="102">
        <f>INDEX(Assumptions!$F$84:$K$87,3,MATCH('eNPV model'!$F$12,Assumptions!$F$84:$K$84,0))</f>
        <v>10</v>
      </c>
    </row>
    <row r="89" spans="1:63" x14ac:dyDescent="0.35">
      <c r="B89" s="93"/>
      <c r="D89" s="93" t="s">
        <v>137</v>
      </c>
      <c r="F89" s="21"/>
      <c r="G89" s="88" t="s">
        <v>37</v>
      </c>
      <c r="H89" s="87" t="s">
        <v>40</v>
      </c>
      <c r="J89" s="22">
        <f>(INDEX($N$69:$BK$70,1,MATCH(1,N70:BK70,0))+J88)</f>
        <v>22</v>
      </c>
    </row>
    <row r="90" spans="1:63" x14ac:dyDescent="0.35">
      <c r="B90" s="93"/>
      <c r="D90" s="93" t="s">
        <v>30</v>
      </c>
      <c r="F90" s="21"/>
      <c r="G90" s="88" t="s">
        <v>37</v>
      </c>
      <c r="H90" s="87" t="s">
        <v>44</v>
      </c>
      <c r="J90" s="102">
        <f>INDEX(Assumptions!$F$84:$K$87,4,MATCH('eNPV model'!$F$12,Assumptions!$F$84:$K$84,0))</f>
        <v>2</v>
      </c>
    </row>
    <row r="91" spans="1:63" x14ac:dyDescent="0.35">
      <c r="B91" s="93"/>
      <c r="D91" s="93" t="s">
        <v>42</v>
      </c>
      <c r="F91" s="21"/>
      <c r="G91" s="88" t="s">
        <v>37</v>
      </c>
      <c r="H91" s="87" t="s">
        <v>40</v>
      </c>
      <c r="N91" s="22">
        <f t="shared" ref="N91:AS91" si="211">IF(N16-$J$89&lt;0,0,N16-$J$89+1)</f>
        <v>0</v>
      </c>
      <c r="O91" s="22">
        <f t="shared" si="211"/>
        <v>0</v>
      </c>
      <c r="P91" s="22">
        <f t="shared" si="211"/>
        <v>0</v>
      </c>
      <c r="Q91" s="22">
        <f t="shared" si="211"/>
        <v>0</v>
      </c>
      <c r="R91" s="22">
        <f t="shared" si="211"/>
        <v>0</v>
      </c>
      <c r="S91" s="22">
        <f t="shared" si="211"/>
        <v>0</v>
      </c>
      <c r="T91" s="22">
        <f t="shared" si="211"/>
        <v>0</v>
      </c>
      <c r="U91" s="22">
        <f t="shared" si="211"/>
        <v>0</v>
      </c>
      <c r="V91" s="22">
        <f t="shared" si="211"/>
        <v>0</v>
      </c>
      <c r="W91" s="22">
        <f t="shared" si="211"/>
        <v>0</v>
      </c>
      <c r="X91" s="22">
        <f t="shared" si="211"/>
        <v>0</v>
      </c>
      <c r="Y91" s="22">
        <f t="shared" si="211"/>
        <v>0</v>
      </c>
      <c r="Z91" s="22">
        <f t="shared" si="211"/>
        <v>0</v>
      </c>
      <c r="AA91" s="22">
        <f t="shared" si="211"/>
        <v>0</v>
      </c>
      <c r="AB91" s="22">
        <f t="shared" si="211"/>
        <v>0</v>
      </c>
      <c r="AC91" s="22">
        <f t="shared" si="211"/>
        <v>0</v>
      </c>
      <c r="AD91" s="22">
        <f t="shared" si="211"/>
        <v>0</v>
      </c>
      <c r="AE91" s="22">
        <f t="shared" si="211"/>
        <v>0</v>
      </c>
      <c r="AF91" s="22">
        <f t="shared" si="211"/>
        <v>0</v>
      </c>
      <c r="AG91" s="22">
        <f t="shared" si="211"/>
        <v>0</v>
      </c>
      <c r="AH91" s="22">
        <f t="shared" si="211"/>
        <v>0</v>
      </c>
      <c r="AI91" s="22">
        <f t="shared" si="211"/>
        <v>1</v>
      </c>
      <c r="AJ91" s="22">
        <f t="shared" si="211"/>
        <v>2</v>
      </c>
      <c r="AK91" s="22">
        <f t="shared" si="211"/>
        <v>3</v>
      </c>
      <c r="AL91" s="22">
        <f t="shared" si="211"/>
        <v>4</v>
      </c>
      <c r="AM91" s="22">
        <f t="shared" si="211"/>
        <v>5</v>
      </c>
      <c r="AN91" s="22">
        <f t="shared" si="211"/>
        <v>6</v>
      </c>
      <c r="AO91" s="22">
        <f t="shared" si="211"/>
        <v>7</v>
      </c>
      <c r="AP91" s="22">
        <f t="shared" si="211"/>
        <v>8</v>
      </c>
      <c r="AQ91" s="22">
        <f t="shared" si="211"/>
        <v>9</v>
      </c>
      <c r="AR91" s="22">
        <f t="shared" si="211"/>
        <v>10</v>
      </c>
      <c r="AS91" s="22">
        <f t="shared" si="211"/>
        <v>11</v>
      </c>
      <c r="AT91" s="22">
        <f t="shared" ref="AT91:BK91" si="212">IF(AT16-$J$89&lt;0,0,AT16-$J$89+1)</f>
        <v>12</v>
      </c>
      <c r="AU91" s="22">
        <f t="shared" si="212"/>
        <v>13</v>
      </c>
      <c r="AV91" s="22">
        <f t="shared" si="212"/>
        <v>14</v>
      </c>
      <c r="AW91" s="22">
        <f t="shared" si="212"/>
        <v>15</v>
      </c>
      <c r="AX91" s="22">
        <f t="shared" si="212"/>
        <v>16</v>
      </c>
      <c r="AY91" s="22">
        <f t="shared" si="212"/>
        <v>17</v>
      </c>
      <c r="AZ91" s="22">
        <f t="shared" si="212"/>
        <v>18</v>
      </c>
      <c r="BA91" s="22">
        <f t="shared" si="212"/>
        <v>19</v>
      </c>
      <c r="BB91" s="22">
        <f t="shared" si="212"/>
        <v>20</v>
      </c>
      <c r="BC91" s="22">
        <f t="shared" si="212"/>
        <v>21</v>
      </c>
      <c r="BD91" s="22">
        <f t="shared" si="212"/>
        <v>22</v>
      </c>
      <c r="BE91" s="22">
        <f t="shared" si="212"/>
        <v>23</v>
      </c>
      <c r="BF91" s="22">
        <f t="shared" si="212"/>
        <v>24</v>
      </c>
      <c r="BG91" s="22">
        <f t="shared" si="212"/>
        <v>25</v>
      </c>
      <c r="BH91" s="22">
        <f t="shared" si="212"/>
        <v>26</v>
      </c>
      <c r="BI91" s="22">
        <f t="shared" si="212"/>
        <v>27</v>
      </c>
      <c r="BJ91" s="22">
        <f t="shared" si="212"/>
        <v>28</v>
      </c>
      <c r="BK91" s="22">
        <f t="shared" si="212"/>
        <v>29</v>
      </c>
    </row>
    <row r="92" spans="1:63" x14ac:dyDescent="0.35">
      <c r="B92" s="93"/>
      <c r="D92" s="93" t="s">
        <v>140</v>
      </c>
      <c r="F92" s="21"/>
      <c r="G92" s="88" t="s">
        <v>45</v>
      </c>
      <c r="H92" s="87" t="s">
        <v>44</v>
      </c>
      <c r="N92" s="92">
        <f>INDEX('Ramp curve'!$D$13:$DS$113,MATCH('eNPV model'!$J$90,'Ramp curve'!$D$13:$D$113,0),MATCH('eNPV model'!N$91,'Ramp curve'!$D$13:$DS$13,0))</f>
        <v>0</v>
      </c>
      <c r="O92" s="92">
        <f>INDEX('Ramp curve'!$D$13:$DS$113,MATCH('eNPV model'!$J$90,'Ramp curve'!$D$13:$D$113,0),MATCH('eNPV model'!O$91,'Ramp curve'!$D$13:$DS$13,0))</f>
        <v>0</v>
      </c>
      <c r="P92" s="92">
        <f>INDEX('Ramp curve'!$D$13:$DS$113,MATCH('eNPV model'!$J$90,'Ramp curve'!$D$13:$D$113,0),MATCH('eNPV model'!P$91,'Ramp curve'!$D$13:$DS$13,0))</f>
        <v>0</v>
      </c>
      <c r="Q92" s="92">
        <f>INDEX('Ramp curve'!$D$13:$DS$113,MATCH('eNPV model'!$J$90,'Ramp curve'!$D$13:$D$113,0),MATCH('eNPV model'!Q$91,'Ramp curve'!$D$13:$DS$13,0))</f>
        <v>0</v>
      </c>
      <c r="R92" s="92">
        <f>INDEX('Ramp curve'!$D$13:$DS$113,MATCH('eNPV model'!$J$90,'Ramp curve'!$D$13:$D$113,0),MATCH('eNPV model'!R$91,'Ramp curve'!$D$13:$DS$13,0))</f>
        <v>0</v>
      </c>
      <c r="S92" s="92">
        <f>INDEX('Ramp curve'!$D$13:$DS$113,MATCH('eNPV model'!$J$90,'Ramp curve'!$D$13:$D$113,0),MATCH('eNPV model'!S$91,'Ramp curve'!$D$13:$DS$13,0))</f>
        <v>0</v>
      </c>
      <c r="T92" s="92">
        <f>INDEX('Ramp curve'!$D$13:$DS$113,MATCH('eNPV model'!$J$90,'Ramp curve'!$D$13:$D$113,0),MATCH('eNPV model'!T$91,'Ramp curve'!$D$13:$DS$13,0))</f>
        <v>0</v>
      </c>
      <c r="U92" s="92">
        <f>INDEX('Ramp curve'!$D$13:$DS$113,MATCH('eNPV model'!$J$90,'Ramp curve'!$D$13:$D$113,0),MATCH('eNPV model'!U$91,'Ramp curve'!$D$13:$DS$13,0))</f>
        <v>0</v>
      </c>
      <c r="V92" s="92">
        <f>INDEX('Ramp curve'!$D$13:$DS$113,MATCH('eNPV model'!$J$90,'Ramp curve'!$D$13:$D$113,0),MATCH('eNPV model'!V$91,'Ramp curve'!$D$13:$DS$13,0))</f>
        <v>0</v>
      </c>
      <c r="W92" s="92">
        <f>INDEX('Ramp curve'!$D$13:$DS$113,MATCH('eNPV model'!$J$90,'Ramp curve'!$D$13:$D$113,0),MATCH('eNPV model'!W$91,'Ramp curve'!$D$13:$DS$13,0))</f>
        <v>0</v>
      </c>
      <c r="X92" s="92">
        <f>INDEX('Ramp curve'!$D$13:$DS$113,MATCH('eNPV model'!$J$90,'Ramp curve'!$D$13:$D$113,0),MATCH('eNPV model'!X$91,'Ramp curve'!$D$13:$DS$13,0))</f>
        <v>0</v>
      </c>
      <c r="Y92" s="92">
        <f>INDEX('Ramp curve'!$D$13:$DS$113,MATCH('eNPV model'!$J$90,'Ramp curve'!$D$13:$D$113,0),MATCH('eNPV model'!Y$91,'Ramp curve'!$D$13:$DS$13,0))</f>
        <v>0</v>
      </c>
      <c r="Z92" s="92">
        <f>INDEX('Ramp curve'!$D$13:$DS$113,MATCH('eNPV model'!$J$90,'Ramp curve'!$D$13:$D$113,0),MATCH('eNPV model'!Z$91,'Ramp curve'!$D$13:$DS$13,0))</f>
        <v>0</v>
      </c>
      <c r="AA92" s="92">
        <f>INDEX('Ramp curve'!$D$13:$DS$113,MATCH('eNPV model'!$J$90,'Ramp curve'!$D$13:$D$113,0),MATCH('eNPV model'!AA$91,'Ramp curve'!$D$13:$DS$13,0))</f>
        <v>0</v>
      </c>
      <c r="AB92" s="92">
        <f>INDEX('Ramp curve'!$D$13:$DS$113,MATCH('eNPV model'!$J$90,'Ramp curve'!$D$13:$D$113,0),MATCH('eNPV model'!AB$91,'Ramp curve'!$D$13:$DS$13,0))</f>
        <v>0</v>
      </c>
      <c r="AC92" s="92">
        <f>INDEX('Ramp curve'!$D$13:$DS$113,MATCH('eNPV model'!$J$90,'Ramp curve'!$D$13:$D$113,0),MATCH('eNPV model'!AC$91,'Ramp curve'!$D$13:$DS$13,0))</f>
        <v>0</v>
      </c>
      <c r="AD92" s="92">
        <f>INDEX('Ramp curve'!$D$13:$DS$113,MATCH('eNPV model'!$J$90,'Ramp curve'!$D$13:$D$113,0),MATCH('eNPV model'!AD$91,'Ramp curve'!$D$13:$DS$13,0))</f>
        <v>0</v>
      </c>
      <c r="AE92" s="92">
        <f>INDEX('Ramp curve'!$D$13:$DS$113,MATCH('eNPV model'!$J$90,'Ramp curve'!$D$13:$D$113,0),MATCH('eNPV model'!AE$91,'Ramp curve'!$D$13:$DS$13,0))</f>
        <v>0</v>
      </c>
      <c r="AF92" s="92">
        <f>INDEX('Ramp curve'!$D$13:$DS$113,MATCH('eNPV model'!$J$90,'Ramp curve'!$D$13:$D$113,0),MATCH('eNPV model'!AF$91,'Ramp curve'!$D$13:$DS$13,0))</f>
        <v>0</v>
      </c>
      <c r="AG92" s="92">
        <f>INDEX('Ramp curve'!$D$13:$DS$113,MATCH('eNPV model'!$J$90,'Ramp curve'!$D$13:$D$113,0),MATCH('eNPV model'!AG$91,'Ramp curve'!$D$13:$DS$13,0))</f>
        <v>0</v>
      </c>
      <c r="AH92" s="92">
        <f>INDEX('Ramp curve'!$D$13:$DS$113,MATCH('eNPV model'!$J$90,'Ramp curve'!$D$13:$D$113,0),MATCH('eNPV model'!AH$91,'Ramp curve'!$D$13:$DS$13,0))</f>
        <v>0</v>
      </c>
      <c r="AI92" s="92">
        <f>INDEX('Ramp curve'!$D$13:$DS$113,MATCH('eNPV model'!$J$90,'Ramp curve'!$D$13:$D$113,0),MATCH('eNPV model'!AI$91,'Ramp curve'!$D$13:$DS$13,0))</f>
        <v>0.5</v>
      </c>
      <c r="AJ92" s="92">
        <f>INDEX('Ramp curve'!$D$13:$DS$113,MATCH('eNPV model'!$J$90,'Ramp curve'!$D$13:$D$113,0),MATCH('eNPV model'!AJ$91,'Ramp curve'!$D$13:$DS$13,0))</f>
        <v>1</v>
      </c>
      <c r="AK92" s="92">
        <f>INDEX('Ramp curve'!$D$13:$DS$113,MATCH('eNPV model'!$J$90,'Ramp curve'!$D$13:$D$113,0),MATCH('eNPV model'!AK$91,'Ramp curve'!$D$13:$DS$13,0))</f>
        <v>1</v>
      </c>
      <c r="AL92" s="92">
        <f>INDEX('Ramp curve'!$D$13:$DS$113,MATCH('eNPV model'!$J$90,'Ramp curve'!$D$13:$D$113,0),MATCH('eNPV model'!AL$91,'Ramp curve'!$D$13:$DS$13,0))</f>
        <v>1</v>
      </c>
      <c r="AM92" s="92">
        <f>INDEX('Ramp curve'!$D$13:$DS$113,MATCH('eNPV model'!$J$90,'Ramp curve'!$D$13:$D$113,0),MATCH('eNPV model'!AM$91,'Ramp curve'!$D$13:$DS$13,0))</f>
        <v>1</v>
      </c>
      <c r="AN92" s="92">
        <f>INDEX('Ramp curve'!$D$13:$DS$113,MATCH('eNPV model'!$J$90,'Ramp curve'!$D$13:$D$113,0),MATCH('eNPV model'!AN$91,'Ramp curve'!$D$13:$DS$13,0))</f>
        <v>1</v>
      </c>
      <c r="AO92" s="92">
        <f>INDEX('Ramp curve'!$D$13:$DS$113,MATCH('eNPV model'!$J$90,'Ramp curve'!$D$13:$D$113,0),MATCH('eNPV model'!AO$91,'Ramp curve'!$D$13:$DS$13,0))</f>
        <v>1</v>
      </c>
      <c r="AP92" s="92">
        <f>INDEX('Ramp curve'!$D$13:$DS$113,MATCH('eNPV model'!$J$90,'Ramp curve'!$D$13:$D$113,0),MATCH('eNPV model'!AP$91,'Ramp curve'!$D$13:$DS$13,0))</f>
        <v>1</v>
      </c>
      <c r="AQ92" s="92">
        <f>INDEX('Ramp curve'!$D$13:$DS$113,MATCH('eNPV model'!$J$90,'Ramp curve'!$D$13:$D$113,0),MATCH('eNPV model'!AQ$91,'Ramp curve'!$D$13:$DS$13,0))</f>
        <v>1</v>
      </c>
      <c r="AR92" s="92">
        <f>INDEX('Ramp curve'!$D$13:$DS$113,MATCH('eNPV model'!$J$90,'Ramp curve'!$D$13:$D$113,0),MATCH('eNPV model'!AR$91,'Ramp curve'!$D$13:$DS$13,0))</f>
        <v>1</v>
      </c>
      <c r="AS92" s="92">
        <f>INDEX('Ramp curve'!$D$13:$DS$113,MATCH('eNPV model'!$J$90,'Ramp curve'!$D$13:$D$113,0),MATCH('eNPV model'!AS$91,'Ramp curve'!$D$13:$DS$13,0))</f>
        <v>1</v>
      </c>
      <c r="AT92" s="92">
        <f>INDEX('Ramp curve'!$D$13:$DS$113,MATCH('eNPV model'!$J$90,'Ramp curve'!$D$13:$D$113,0),MATCH('eNPV model'!AT$91,'Ramp curve'!$D$13:$DS$13,0))</f>
        <v>1</v>
      </c>
      <c r="AU92" s="92">
        <f>INDEX('Ramp curve'!$D$13:$DS$113,MATCH('eNPV model'!$J$90,'Ramp curve'!$D$13:$D$113,0),MATCH('eNPV model'!AU$91,'Ramp curve'!$D$13:$DS$13,0))</f>
        <v>1</v>
      </c>
      <c r="AV92" s="92">
        <f>INDEX('Ramp curve'!$D$13:$DS$113,MATCH('eNPV model'!$J$90,'Ramp curve'!$D$13:$D$113,0),MATCH('eNPV model'!AV$91,'Ramp curve'!$D$13:$DS$13,0))</f>
        <v>1</v>
      </c>
      <c r="AW92" s="92">
        <f>INDEX('Ramp curve'!$D$13:$DS$113,MATCH('eNPV model'!$J$90,'Ramp curve'!$D$13:$D$113,0),MATCH('eNPV model'!AW$91,'Ramp curve'!$D$13:$DS$13,0))</f>
        <v>1</v>
      </c>
      <c r="AX92" s="92">
        <f>INDEX('Ramp curve'!$D$13:$DS$113,MATCH('eNPV model'!$J$90,'Ramp curve'!$D$13:$D$113,0),MATCH('eNPV model'!AX$91,'Ramp curve'!$D$13:$DS$13,0))</f>
        <v>1</v>
      </c>
      <c r="AY92" s="92">
        <f>INDEX('Ramp curve'!$D$13:$DS$113,MATCH('eNPV model'!$J$90,'Ramp curve'!$D$13:$D$113,0),MATCH('eNPV model'!AY$91,'Ramp curve'!$D$13:$DS$13,0))</f>
        <v>1</v>
      </c>
      <c r="AZ92" s="92">
        <f>INDEX('Ramp curve'!$D$13:$DS$113,MATCH('eNPV model'!$J$90,'Ramp curve'!$D$13:$D$113,0),MATCH('eNPV model'!AZ$91,'Ramp curve'!$D$13:$DS$13,0))</f>
        <v>1</v>
      </c>
      <c r="BA92" s="92">
        <f>INDEX('Ramp curve'!$D$13:$DS$113,MATCH('eNPV model'!$J$90,'Ramp curve'!$D$13:$D$113,0),MATCH('eNPV model'!BA$91,'Ramp curve'!$D$13:$DS$13,0))</f>
        <v>1</v>
      </c>
      <c r="BB92" s="92">
        <f>INDEX('Ramp curve'!$D$13:$DS$113,MATCH('eNPV model'!$J$90,'Ramp curve'!$D$13:$D$113,0),MATCH('eNPV model'!BB$91,'Ramp curve'!$D$13:$DS$13,0))</f>
        <v>1</v>
      </c>
      <c r="BC92" s="92">
        <f>INDEX('Ramp curve'!$D$13:$DS$113,MATCH('eNPV model'!$J$90,'Ramp curve'!$D$13:$D$113,0),MATCH('eNPV model'!BC$91,'Ramp curve'!$D$13:$DS$13,0))</f>
        <v>1</v>
      </c>
      <c r="BD92" s="92">
        <f>INDEX('Ramp curve'!$D$13:$DS$113,MATCH('eNPV model'!$J$90,'Ramp curve'!$D$13:$D$113,0),MATCH('eNPV model'!BD$91,'Ramp curve'!$D$13:$DS$13,0))</f>
        <v>1</v>
      </c>
      <c r="BE92" s="92">
        <f>INDEX('Ramp curve'!$D$13:$DS$113,MATCH('eNPV model'!$J$90,'Ramp curve'!$D$13:$D$113,0),MATCH('eNPV model'!BE$91,'Ramp curve'!$D$13:$DS$13,0))</f>
        <v>1</v>
      </c>
      <c r="BF92" s="92">
        <f>INDEX('Ramp curve'!$D$13:$DS$113,MATCH('eNPV model'!$J$90,'Ramp curve'!$D$13:$D$113,0),MATCH('eNPV model'!BF$91,'Ramp curve'!$D$13:$DS$13,0))</f>
        <v>1</v>
      </c>
      <c r="BG92" s="92">
        <f>INDEX('Ramp curve'!$D$13:$DS$113,MATCH('eNPV model'!$J$90,'Ramp curve'!$D$13:$D$113,0),MATCH('eNPV model'!BG$91,'Ramp curve'!$D$13:$DS$13,0))</f>
        <v>1</v>
      </c>
      <c r="BH92" s="92">
        <f>INDEX('Ramp curve'!$D$13:$DS$113,MATCH('eNPV model'!$J$90,'Ramp curve'!$D$13:$D$113,0),MATCH('eNPV model'!BH$91,'Ramp curve'!$D$13:$DS$13,0))</f>
        <v>1</v>
      </c>
      <c r="BI92" s="92">
        <f>INDEX('Ramp curve'!$D$13:$DS$113,MATCH('eNPV model'!$J$90,'Ramp curve'!$D$13:$D$113,0),MATCH('eNPV model'!BI$91,'Ramp curve'!$D$13:$DS$13,0))</f>
        <v>1</v>
      </c>
      <c r="BJ92" s="92">
        <f>INDEX('Ramp curve'!$D$13:$DS$113,MATCH('eNPV model'!$J$90,'Ramp curve'!$D$13:$D$113,0),MATCH('eNPV model'!BJ$91,'Ramp curve'!$D$13:$DS$13,0))</f>
        <v>1</v>
      </c>
      <c r="BK92" s="92">
        <f>INDEX('Ramp curve'!$D$13:$DS$113,MATCH('eNPV model'!$J$90,'Ramp curve'!$D$13:$D$113,0),MATCH('eNPV model'!BK$91,'Ramp curve'!$D$13:$DS$13,0))</f>
        <v>1</v>
      </c>
    </row>
    <row r="93" spans="1:63" x14ac:dyDescent="0.35">
      <c r="B93" s="93"/>
      <c r="D93" s="93" t="s">
        <v>136</v>
      </c>
      <c r="F93" s="21"/>
      <c r="G93" s="88" t="s">
        <v>45</v>
      </c>
      <c r="H93" s="87" t="s">
        <v>40</v>
      </c>
      <c r="N93" s="92">
        <f>N92*$J$87</f>
        <v>0</v>
      </c>
      <c r="O93" s="92">
        <f t="shared" ref="O93:BK93" si="213">O92*$J$87</f>
        <v>0</v>
      </c>
      <c r="P93" s="92">
        <f t="shared" si="213"/>
        <v>0</v>
      </c>
      <c r="Q93" s="92">
        <f t="shared" si="213"/>
        <v>0</v>
      </c>
      <c r="R93" s="92">
        <f t="shared" si="213"/>
        <v>0</v>
      </c>
      <c r="S93" s="92">
        <f t="shared" si="213"/>
        <v>0</v>
      </c>
      <c r="T93" s="92">
        <f t="shared" si="213"/>
        <v>0</v>
      </c>
      <c r="U93" s="92">
        <f t="shared" si="213"/>
        <v>0</v>
      </c>
      <c r="V93" s="92">
        <f t="shared" si="213"/>
        <v>0</v>
      </c>
      <c r="W93" s="92">
        <f t="shared" si="213"/>
        <v>0</v>
      </c>
      <c r="X93" s="92">
        <f t="shared" si="213"/>
        <v>0</v>
      </c>
      <c r="Y93" s="92">
        <f t="shared" si="213"/>
        <v>0</v>
      </c>
      <c r="Z93" s="92">
        <f t="shared" si="213"/>
        <v>0</v>
      </c>
      <c r="AA93" s="92">
        <f t="shared" si="213"/>
        <v>0</v>
      </c>
      <c r="AB93" s="92">
        <f t="shared" si="213"/>
        <v>0</v>
      </c>
      <c r="AC93" s="92">
        <f t="shared" si="213"/>
        <v>0</v>
      </c>
      <c r="AD93" s="92">
        <f t="shared" si="213"/>
        <v>0</v>
      </c>
      <c r="AE93" s="92">
        <f t="shared" si="213"/>
        <v>0</v>
      </c>
      <c r="AF93" s="92">
        <f t="shared" si="213"/>
        <v>0</v>
      </c>
      <c r="AG93" s="92">
        <f t="shared" si="213"/>
        <v>0</v>
      </c>
      <c r="AH93" s="92">
        <f t="shared" si="213"/>
        <v>0</v>
      </c>
      <c r="AI93" s="92">
        <f t="shared" si="213"/>
        <v>0.4</v>
      </c>
      <c r="AJ93" s="92">
        <f t="shared" si="213"/>
        <v>0.8</v>
      </c>
      <c r="AK93" s="92">
        <f t="shared" si="213"/>
        <v>0.8</v>
      </c>
      <c r="AL93" s="92">
        <f t="shared" si="213"/>
        <v>0.8</v>
      </c>
      <c r="AM93" s="92">
        <f t="shared" si="213"/>
        <v>0.8</v>
      </c>
      <c r="AN93" s="92">
        <f t="shared" si="213"/>
        <v>0.8</v>
      </c>
      <c r="AO93" s="92">
        <f t="shared" si="213"/>
        <v>0.8</v>
      </c>
      <c r="AP93" s="92">
        <f t="shared" si="213"/>
        <v>0.8</v>
      </c>
      <c r="AQ93" s="92">
        <f t="shared" si="213"/>
        <v>0.8</v>
      </c>
      <c r="AR93" s="92">
        <f t="shared" si="213"/>
        <v>0.8</v>
      </c>
      <c r="AS93" s="92">
        <f t="shared" si="213"/>
        <v>0.8</v>
      </c>
      <c r="AT93" s="92">
        <f t="shared" si="213"/>
        <v>0.8</v>
      </c>
      <c r="AU93" s="92">
        <f t="shared" si="213"/>
        <v>0.8</v>
      </c>
      <c r="AV93" s="92">
        <f t="shared" si="213"/>
        <v>0.8</v>
      </c>
      <c r="AW93" s="92">
        <f t="shared" si="213"/>
        <v>0.8</v>
      </c>
      <c r="AX93" s="92">
        <f t="shared" si="213"/>
        <v>0.8</v>
      </c>
      <c r="AY93" s="92">
        <f t="shared" si="213"/>
        <v>0.8</v>
      </c>
      <c r="AZ93" s="92">
        <f t="shared" si="213"/>
        <v>0.8</v>
      </c>
      <c r="BA93" s="92">
        <f t="shared" si="213"/>
        <v>0.8</v>
      </c>
      <c r="BB93" s="92">
        <f t="shared" si="213"/>
        <v>0.8</v>
      </c>
      <c r="BC93" s="92">
        <f t="shared" si="213"/>
        <v>0.8</v>
      </c>
      <c r="BD93" s="92">
        <f t="shared" si="213"/>
        <v>0.8</v>
      </c>
      <c r="BE93" s="92">
        <f t="shared" si="213"/>
        <v>0.8</v>
      </c>
      <c r="BF93" s="92">
        <f t="shared" si="213"/>
        <v>0.8</v>
      </c>
      <c r="BG93" s="92">
        <f t="shared" si="213"/>
        <v>0.8</v>
      </c>
      <c r="BH93" s="92">
        <f t="shared" si="213"/>
        <v>0.8</v>
      </c>
      <c r="BI93" s="92">
        <f t="shared" si="213"/>
        <v>0.8</v>
      </c>
      <c r="BJ93" s="92">
        <f t="shared" si="213"/>
        <v>0.8</v>
      </c>
      <c r="BK93" s="92">
        <f t="shared" si="213"/>
        <v>0.8</v>
      </c>
    </row>
    <row r="94" spans="1:63" x14ac:dyDescent="0.35">
      <c r="B94" s="93"/>
      <c r="D94" s="93" t="s">
        <v>138</v>
      </c>
      <c r="F94" s="21"/>
      <c r="G94" s="22" t="s">
        <v>48</v>
      </c>
      <c r="H94" s="87" t="s">
        <v>40</v>
      </c>
      <c r="N94" s="22">
        <f>N93*$J$82</f>
        <v>0</v>
      </c>
      <c r="O94" s="22">
        <f t="shared" ref="O94:BK94" si="214">O93*$J$82</f>
        <v>0</v>
      </c>
      <c r="P94" s="22">
        <f t="shared" si="214"/>
        <v>0</v>
      </c>
      <c r="Q94" s="22">
        <f t="shared" si="214"/>
        <v>0</v>
      </c>
      <c r="R94" s="22">
        <f t="shared" si="214"/>
        <v>0</v>
      </c>
      <c r="S94" s="22">
        <f t="shared" si="214"/>
        <v>0</v>
      </c>
      <c r="T94" s="22">
        <f t="shared" si="214"/>
        <v>0</v>
      </c>
      <c r="U94" s="22">
        <f t="shared" si="214"/>
        <v>0</v>
      </c>
      <c r="V94" s="22">
        <f t="shared" si="214"/>
        <v>0</v>
      </c>
      <c r="W94" s="22">
        <f t="shared" si="214"/>
        <v>0</v>
      </c>
      <c r="X94" s="22">
        <f t="shared" si="214"/>
        <v>0</v>
      </c>
      <c r="Y94" s="22">
        <f t="shared" si="214"/>
        <v>0</v>
      </c>
      <c r="Z94" s="22">
        <f t="shared" si="214"/>
        <v>0</v>
      </c>
      <c r="AA94" s="22">
        <f t="shared" si="214"/>
        <v>0</v>
      </c>
      <c r="AB94" s="22">
        <f t="shared" si="214"/>
        <v>0</v>
      </c>
      <c r="AC94" s="22">
        <f t="shared" si="214"/>
        <v>0</v>
      </c>
      <c r="AD94" s="22">
        <f t="shared" si="214"/>
        <v>0</v>
      </c>
      <c r="AE94" s="22">
        <f t="shared" si="214"/>
        <v>0</v>
      </c>
      <c r="AF94" s="22">
        <f t="shared" si="214"/>
        <v>0</v>
      </c>
      <c r="AG94" s="22">
        <f t="shared" si="214"/>
        <v>0</v>
      </c>
      <c r="AH94" s="22">
        <f t="shared" si="214"/>
        <v>0</v>
      </c>
      <c r="AI94" s="22">
        <f t="shared" si="214"/>
        <v>308</v>
      </c>
      <c r="AJ94" s="22">
        <f t="shared" si="214"/>
        <v>616</v>
      </c>
      <c r="AK94" s="22">
        <f t="shared" si="214"/>
        <v>616</v>
      </c>
      <c r="AL94" s="22">
        <f t="shared" si="214"/>
        <v>616</v>
      </c>
      <c r="AM94" s="22">
        <f t="shared" si="214"/>
        <v>616</v>
      </c>
      <c r="AN94" s="22">
        <f t="shared" si="214"/>
        <v>616</v>
      </c>
      <c r="AO94" s="22">
        <f t="shared" si="214"/>
        <v>616</v>
      </c>
      <c r="AP94" s="22">
        <f t="shared" si="214"/>
        <v>616</v>
      </c>
      <c r="AQ94" s="22">
        <f t="shared" si="214"/>
        <v>616</v>
      </c>
      <c r="AR94" s="22">
        <f t="shared" si="214"/>
        <v>616</v>
      </c>
      <c r="AS94" s="22">
        <f t="shared" si="214"/>
        <v>616</v>
      </c>
      <c r="AT94" s="22">
        <f t="shared" si="214"/>
        <v>616</v>
      </c>
      <c r="AU94" s="22">
        <f t="shared" si="214"/>
        <v>616</v>
      </c>
      <c r="AV94" s="22">
        <f t="shared" si="214"/>
        <v>616</v>
      </c>
      <c r="AW94" s="22">
        <f t="shared" si="214"/>
        <v>616</v>
      </c>
      <c r="AX94" s="22">
        <f t="shared" si="214"/>
        <v>616</v>
      </c>
      <c r="AY94" s="22">
        <f t="shared" si="214"/>
        <v>616</v>
      </c>
      <c r="AZ94" s="22">
        <f t="shared" si="214"/>
        <v>616</v>
      </c>
      <c r="BA94" s="22">
        <f t="shared" si="214"/>
        <v>616</v>
      </c>
      <c r="BB94" s="22">
        <f t="shared" si="214"/>
        <v>616</v>
      </c>
      <c r="BC94" s="22">
        <f t="shared" si="214"/>
        <v>616</v>
      </c>
      <c r="BD94" s="22">
        <f t="shared" si="214"/>
        <v>616</v>
      </c>
      <c r="BE94" s="22">
        <f t="shared" si="214"/>
        <v>616</v>
      </c>
      <c r="BF94" s="22">
        <f t="shared" si="214"/>
        <v>616</v>
      </c>
      <c r="BG94" s="22">
        <f t="shared" si="214"/>
        <v>616</v>
      </c>
      <c r="BH94" s="22">
        <f t="shared" si="214"/>
        <v>616</v>
      </c>
      <c r="BI94" s="22">
        <f t="shared" si="214"/>
        <v>616</v>
      </c>
      <c r="BJ94" s="22">
        <f t="shared" si="214"/>
        <v>616</v>
      </c>
      <c r="BK94" s="22">
        <f t="shared" si="214"/>
        <v>616</v>
      </c>
    </row>
    <row r="95" spans="1:63" x14ac:dyDescent="0.35">
      <c r="A95" s="22"/>
      <c r="B95" s="22"/>
      <c r="D95" s="93"/>
      <c r="F95" s="21"/>
      <c r="H95" s="87"/>
    </row>
    <row r="96" spans="1:63" s="49" customFormat="1" x14ac:dyDescent="0.35">
      <c r="A96" s="21"/>
      <c r="B96" s="93"/>
      <c r="C96" s="96" t="s">
        <v>161</v>
      </c>
      <c r="D96" s="96"/>
      <c r="E96" s="48"/>
      <c r="F96" s="48"/>
      <c r="H96" s="141"/>
    </row>
    <row r="97" spans="1:63" x14ac:dyDescent="0.35">
      <c r="B97" s="93"/>
      <c r="F97" s="21"/>
    </row>
    <row r="98" spans="1:63" x14ac:dyDescent="0.35">
      <c r="B98" s="93"/>
      <c r="D98" s="93" t="s">
        <v>139</v>
      </c>
      <c r="F98" s="21"/>
      <c r="G98" s="22" t="s">
        <v>48</v>
      </c>
      <c r="H98" s="87" t="s">
        <v>40</v>
      </c>
      <c r="N98" s="22">
        <f>N83-N94</f>
        <v>0</v>
      </c>
      <c r="O98" s="22">
        <f t="shared" ref="O98:BK98" si="215">O83-O94</f>
        <v>0</v>
      </c>
      <c r="P98" s="22">
        <f t="shared" si="215"/>
        <v>0</v>
      </c>
      <c r="Q98" s="22">
        <f t="shared" si="215"/>
        <v>0</v>
      </c>
      <c r="R98" s="22">
        <f t="shared" si="215"/>
        <v>0</v>
      </c>
      <c r="S98" s="22">
        <f t="shared" si="215"/>
        <v>0</v>
      </c>
      <c r="T98" s="22">
        <f t="shared" si="215"/>
        <v>0</v>
      </c>
      <c r="U98" s="22">
        <f t="shared" si="215"/>
        <v>0</v>
      </c>
      <c r="V98" s="22">
        <f t="shared" si="215"/>
        <v>0</v>
      </c>
      <c r="W98" s="22">
        <f t="shared" si="215"/>
        <v>0</v>
      </c>
      <c r="X98" s="22">
        <f t="shared" si="215"/>
        <v>0</v>
      </c>
      <c r="Y98" s="22">
        <f t="shared" si="215"/>
        <v>64.166666666666657</v>
      </c>
      <c r="Z98" s="22">
        <f t="shared" si="215"/>
        <v>192.5</v>
      </c>
      <c r="AA98" s="22">
        <f t="shared" si="215"/>
        <v>385</v>
      </c>
      <c r="AB98" s="22">
        <f t="shared" si="215"/>
        <v>513.33333333333326</v>
      </c>
      <c r="AC98" s="22">
        <f t="shared" si="215"/>
        <v>641.66666666666663</v>
      </c>
      <c r="AD98" s="22">
        <f t="shared" si="215"/>
        <v>770</v>
      </c>
      <c r="AE98" s="22">
        <f t="shared" si="215"/>
        <v>770</v>
      </c>
      <c r="AF98" s="22">
        <f t="shared" si="215"/>
        <v>770</v>
      </c>
      <c r="AG98" s="22">
        <f t="shared" si="215"/>
        <v>770</v>
      </c>
      <c r="AH98" s="22">
        <f t="shared" si="215"/>
        <v>770</v>
      </c>
      <c r="AI98" s="22">
        <f t="shared" si="215"/>
        <v>462</v>
      </c>
      <c r="AJ98" s="22">
        <f t="shared" si="215"/>
        <v>154</v>
      </c>
      <c r="AK98" s="22">
        <f t="shared" si="215"/>
        <v>154</v>
      </c>
      <c r="AL98" s="22">
        <f t="shared" si="215"/>
        <v>154</v>
      </c>
      <c r="AM98" s="22">
        <f t="shared" si="215"/>
        <v>154</v>
      </c>
      <c r="AN98" s="22">
        <f t="shared" si="215"/>
        <v>154</v>
      </c>
      <c r="AO98" s="22">
        <f t="shared" si="215"/>
        <v>154</v>
      </c>
      <c r="AP98" s="22">
        <f t="shared" si="215"/>
        <v>154</v>
      </c>
      <c r="AQ98" s="22">
        <f t="shared" si="215"/>
        <v>154</v>
      </c>
      <c r="AR98" s="22">
        <f t="shared" si="215"/>
        <v>154</v>
      </c>
      <c r="AS98" s="22">
        <f t="shared" si="215"/>
        <v>154</v>
      </c>
      <c r="AT98" s="22">
        <f t="shared" si="215"/>
        <v>154</v>
      </c>
      <c r="AU98" s="22">
        <f t="shared" si="215"/>
        <v>154</v>
      </c>
      <c r="AV98" s="22">
        <f t="shared" si="215"/>
        <v>154</v>
      </c>
      <c r="AW98" s="22">
        <f t="shared" si="215"/>
        <v>154</v>
      </c>
      <c r="AX98" s="22">
        <f t="shared" si="215"/>
        <v>154</v>
      </c>
      <c r="AY98" s="22">
        <f t="shared" si="215"/>
        <v>154</v>
      </c>
      <c r="AZ98" s="22">
        <f t="shared" si="215"/>
        <v>154</v>
      </c>
      <c r="BA98" s="22">
        <f t="shared" si="215"/>
        <v>154</v>
      </c>
      <c r="BB98" s="22">
        <f t="shared" si="215"/>
        <v>154</v>
      </c>
      <c r="BC98" s="22">
        <f t="shared" si="215"/>
        <v>154</v>
      </c>
      <c r="BD98" s="22">
        <f t="shared" si="215"/>
        <v>154</v>
      </c>
      <c r="BE98" s="22">
        <f t="shared" si="215"/>
        <v>154</v>
      </c>
      <c r="BF98" s="22">
        <f t="shared" si="215"/>
        <v>154</v>
      </c>
      <c r="BG98" s="22">
        <f t="shared" si="215"/>
        <v>154</v>
      </c>
      <c r="BH98" s="22">
        <f t="shared" si="215"/>
        <v>154</v>
      </c>
      <c r="BI98" s="22">
        <f t="shared" si="215"/>
        <v>154</v>
      </c>
      <c r="BJ98" s="22">
        <f t="shared" si="215"/>
        <v>154</v>
      </c>
      <c r="BK98" s="22">
        <f t="shared" si="215"/>
        <v>154</v>
      </c>
    </row>
    <row r="100" spans="1:63" s="47" customFormat="1" x14ac:dyDescent="0.35">
      <c r="A100" s="21"/>
      <c r="B100" s="46" t="s">
        <v>52</v>
      </c>
      <c r="C100" s="46"/>
      <c r="E100" s="46"/>
      <c r="M100" s="128"/>
    </row>
    <row r="102" spans="1:63" x14ac:dyDescent="0.35">
      <c r="F102" s="21" t="s">
        <v>53</v>
      </c>
      <c r="G102" s="22" t="s">
        <v>45</v>
      </c>
      <c r="H102" s="87" t="s">
        <v>44</v>
      </c>
      <c r="J102" s="95">
        <f>INDEX(Assumptions!$E$69:$J$71,2,MATCH('eNPV model'!$F$12,Assumptions!$E$69:$J$69,0))</f>
        <v>0.15</v>
      </c>
    </row>
    <row r="103" spans="1:63" x14ac:dyDescent="0.35">
      <c r="F103" s="21" t="s">
        <v>54</v>
      </c>
      <c r="G103" s="22" t="s">
        <v>45</v>
      </c>
      <c r="H103" s="87" t="s">
        <v>44</v>
      </c>
      <c r="J103" s="95">
        <f>INDEX(Assumptions!$E$69:$J$71,3,MATCH('eNPV model'!$F$12,Assumptions!$E$69:$J$69,0))</f>
        <v>0.25</v>
      </c>
    </row>
    <row r="105" spans="1:63" x14ac:dyDescent="0.35">
      <c r="F105" s="93" t="s">
        <v>55</v>
      </c>
      <c r="N105" s="108">
        <f>$J$102*N98</f>
        <v>0</v>
      </c>
      <c r="O105" s="108">
        <f t="shared" ref="O105:BK105" si="216">$J$102*O98</f>
        <v>0</v>
      </c>
      <c r="P105" s="108">
        <f t="shared" si="216"/>
        <v>0</v>
      </c>
      <c r="Q105" s="108">
        <f t="shared" si="216"/>
        <v>0</v>
      </c>
      <c r="R105" s="108">
        <f t="shared" si="216"/>
        <v>0</v>
      </c>
      <c r="S105" s="108">
        <f t="shared" si="216"/>
        <v>0</v>
      </c>
      <c r="T105" s="108">
        <f t="shared" si="216"/>
        <v>0</v>
      </c>
      <c r="U105" s="108">
        <f t="shared" si="216"/>
        <v>0</v>
      </c>
      <c r="V105" s="108">
        <f t="shared" si="216"/>
        <v>0</v>
      </c>
      <c r="W105" s="108">
        <f t="shared" si="216"/>
        <v>0</v>
      </c>
      <c r="X105" s="108">
        <f t="shared" si="216"/>
        <v>0</v>
      </c>
      <c r="Y105" s="108">
        <f t="shared" si="216"/>
        <v>9.6249999999999982</v>
      </c>
      <c r="Z105" s="108">
        <f t="shared" si="216"/>
        <v>28.875</v>
      </c>
      <c r="AA105" s="108">
        <f t="shared" si="216"/>
        <v>57.75</v>
      </c>
      <c r="AB105" s="108">
        <f t="shared" si="216"/>
        <v>76.999999999999986</v>
      </c>
      <c r="AC105" s="108">
        <f t="shared" si="216"/>
        <v>96.249999999999986</v>
      </c>
      <c r="AD105" s="108">
        <f t="shared" si="216"/>
        <v>115.5</v>
      </c>
      <c r="AE105" s="108">
        <f t="shared" si="216"/>
        <v>115.5</v>
      </c>
      <c r="AF105" s="108">
        <f t="shared" si="216"/>
        <v>115.5</v>
      </c>
      <c r="AG105" s="108">
        <f t="shared" si="216"/>
        <v>115.5</v>
      </c>
      <c r="AH105" s="108">
        <f t="shared" si="216"/>
        <v>115.5</v>
      </c>
      <c r="AI105" s="108">
        <f t="shared" si="216"/>
        <v>69.3</v>
      </c>
      <c r="AJ105" s="108">
        <f t="shared" si="216"/>
        <v>23.099999999999998</v>
      </c>
      <c r="AK105" s="108">
        <f t="shared" si="216"/>
        <v>23.099999999999998</v>
      </c>
      <c r="AL105" s="108">
        <f t="shared" si="216"/>
        <v>23.099999999999998</v>
      </c>
      <c r="AM105" s="108">
        <f t="shared" si="216"/>
        <v>23.099999999999998</v>
      </c>
      <c r="AN105" s="108">
        <f t="shared" si="216"/>
        <v>23.099999999999998</v>
      </c>
      <c r="AO105" s="108">
        <f t="shared" si="216"/>
        <v>23.099999999999998</v>
      </c>
      <c r="AP105" s="108">
        <f t="shared" si="216"/>
        <v>23.099999999999998</v>
      </c>
      <c r="AQ105" s="108">
        <f t="shared" si="216"/>
        <v>23.099999999999998</v>
      </c>
      <c r="AR105" s="108">
        <f t="shared" si="216"/>
        <v>23.099999999999998</v>
      </c>
      <c r="AS105" s="108">
        <f t="shared" si="216"/>
        <v>23.099999999999998</v>
      </c>
      <c r="AT105" s="108">
        <f t="shared" si="216"/>
        <v>23.099999999999998</v>
      </c>
      <c r="AU105" s="108">
        <f t="shared" si="216"/>
        <v>23.099999999999998</v>
      </c>
      <c r="AV105" s="108">
        <f t="shared" si="216"/>
        <v>23.099999999999998</v>
      </c>
      <c r="AW105" s="108">
        <f t="shared" si="216"/>
        <v>23.099999999999998</v>
      </c>
      <c r="AX105" s="108">
        <f t="shared" si="216"/>
        <v>23.099999999999998</v>
      </c>
      <c r="AY105" s="108">
        <f t="shared" si="216"/>
        <v>23.099999999999998</v>
      </c>
      <c r="AZ105" s="108">
        <f t="shared" si="216"/>
        <v>23.099999999999998</v>
      </c>
      <c r="BA105" s="108">
        <f t="shared" si="216"/>
        <v>23.099999999999998</v>
      </c>
      <c r="BB105" s="108">
        <f t="shared" si="216"/>
        <v>23.099999999999998</v>
      </c>
      <c r="BC105" s="108">
        <f t="shared" si="216"/>
        <v>23.099999999999998</v>
      </c>
      <c r="BD105" s="108">
        <f t="shared" si="216"/>
        <v>23.099999999999998</v>
      </c>
      <c r="BE105" s="108">
        <f t="shared" si="216"/>
        <v>23.099999999999998</v>
      </c>
      <c r="BF105" s="108">
        <f t="shared" si="216"/>
        <v>23.099999999999998</v>
      </c>
      <c r="BG105" s="108">
        <f t="shared" si="216"/>
        <v>23.099999999999998</v>
      </c>
      <c r="BH105" s="108">
        <f t="shared" si="216"/>
        <v>23.099999999999998</v>
      </c>
      <c r="BI105" s="108">
        <f t="shared" si="216"/>
        <v>23.099999999999998</v>
      </c>
      <c r="BJ105" s="108">
        <f t="shared" si="216"/>
        <v>23.099999999999998</v>
      </c>
      <c r="BK105" s="108">
        <f t="shared" si="216"/>
        <v>23.099999999999998</v>
      </c>
    </row>
    <row r="106" spans="1:63" x14ac:dyDescent="0.35">
      <c r="F106" s="93" t="s">
        <v>56</v>
      </c>
      <c r="N106" s="108">
        <f>$J$103*N98</f>
        <v>0</v>
      </c>
      <c r="O106" s="108">
        <f t="shared" ref="O106:BK106" si="217">$J$103*O98</f>
        <v>0</v>
      </c>
      <c r="P106" s="108">
        <f t="shared" si="217"/>
        <v>0</v>
      </c>
      <c r="Q106" s="108">
        <f t="shared" si="217"/>
        <v>0</v>
      </c>
      <c r="R106" s="108">
        <f t="shared" si="217"/>
        <v>0</v>
      </c>
      <c r="S106" s="108">
        <f t="shared" si="217"/>
        <v>0</v>
      </c>
      <c r="T106" s="108">
        <f t="shared" si="217"/>
        <v>0</v>
      </c>
      <c r="U106" s="108">
        <f t="shared" si="217"/>
        <v>0</v>
      </c>
      <c r="V106" s="108">
        <f t="shared" si="217"/>
        <v>0</v>
      </c>
      <c r="W106" s="108">
        <f t="shared" si="217"/>
        <v>0</v>
      </c>
      <c r="X106" s="108">
        <f t="shared" si="217"/>
        <v>0</v>
      </c>
      <c r="Y106" s="108">
        <f t="shared" si="217"/>
        <v>16.041666666666664</v>
      </c>
      <c r="Z106" s="108">
        <f t="shared" si="217"/>
        <v>48.125</v>
      </c>
      <c r="AA106" s="108">
        <f t="shared" si="217"/>
        <v>96.25</v>
      </c>
      <c r="AB106" s="108">
        <f t="shared" si="217"/>
        <v>128.33333333333331</v>
      </c>
      <c r="AC106" s="108">
        <f t="shared" si="217"/>
        <v>160.41666666666666</v>
      </c>
      <c r="AD106" s="108">
        <f t="shared" si="217"/>
        <v>192.5</v>
      </c>
      <c r="AE106" s="108">
        <f t="shared" si="217"/>
        <v>192.5</v>
      </c>
      <c r="AF106" s="108">
        <f t="shared" si="217"/>
        <v>192.5</v>
      </c>
      <c r="AG106" s="108">
        <f t="shared" si="217"/>
        <v>192.5</v>
      </c>
      <c r="AH106" s="108">
        <f t="shared" si="217"/>
        <v>192.5</v>
      </c>
      <c r="AI106" s="108">
        <f t="shared" si="217"/>
        <v>115.5</v>
      </c>
      <c r="AJ106" s="108">
        <f t="shared" si="217"/>
        <v>38.5</v>
      </c>
      <c r="AK106" s="108">
        <f t="shared" si="217"/>
        <v>38.5</v>
      </c>
      <c r="AL106" s="108">
        <f t="shared" si="217"/>
        <v>38.5</v>
      </c>
      <c r="AM106" s="108">
        <f t="shared" si="217"/>
        <v>38.5</v>
      </c>
      <c r="AN106" s="108">
        <f t="shared" si="217"/>
        <v>38.5</v>
      </c>
      <c r="AO106" s="108">
        <f t="shared" si="217"/>
        <v>38.5</v>
      </c>
      <c r="AP106" s="108">
        <f t="shared" si="217"/>
        <v>38.5</v>
      </c>
      <c r="AQ106" s="108">
        <f t="shared" si="217"/>
        <v>38.5</v>
      </c>
      <c r="AR106" s="108">
        <f t="shared" si="217"/>
        <v>38.5</v>
      </c>
      <c r="AS106" s="108">
        <f t="shared" si="217"/>
        <v>38.5</v>
      </c>
      <c r="AT106" s="108">
        <f t="shared" si="217"/>
        <v>38.5</v>
      </c>
      <c r="AU106" s="108">
        <f t="shared" si="217"/>
        <v>38.5</v>
      </c>
      <c r="AV106" s="108">
        <f t="shared" si="217"/>
        <v>38.5</v>
      </c>
      <c r="AW106" s="108">
        <f t="shared" si="217"/>
        <v>38.5</v>
      </c>
      <c r="AX106" s="108">
        <f t="shared" si="217"/>
        <v>38.5</v>
      </c>
      <c r="AY106" s="108">
        <f t="shared" si="217"/>
        <v>38.5</v>
      </c>
      <c r="AZ106" s="108">
        <f t="shared" si="217"/>
        <v>38.5</v>
      </c>
      <c r="BA106" s="108">
        <f t="shared" si="217"/>
        <v>38.5</v>
      </c>
      <c r="BB106" s="108">
        <f t="shared" si="217"/>
        <v>38.5</v>
      </c>
      <c r="BC106" s="108">
        <f t="shared" si="217"/>
        <v>38.5</v>
      </c>
      <c r="BD106" s="108">
        <f t="shared" si="217"/>
        <v>38.5</v>
      </c>
      <c r="BE106" s="108">
        <f t="shared" si="217"/>
        <v>38.5</v>
      </c>
      <c r="BF106" s="108">
        <f t="shared" si="217"/>
        <v>38.5</v>
      </c>
      <c r="BG106" s="108">
        <f t="shared" si="217"/>
        <v>38.5</v>
      </c>
      <c r="BH106" s="108">
        <f t="shared" si="217"/>
        <v>38.5</v>
      </c>
      <c r="BI106" s="108">
        <f t="shared" si="217"/>
        <v>38.5</v>
      </c>
      <c r="BJ106" s="108">
        <f t="shared" si="217"/>
        <v>38.5</v>
      </c>
      <c r="BK106" s="108">
        <f t="shared" si="217"/>
        <v>38.5</v>
      </c>
    </row>
    <row r="108" spans="1:63" s="47" customFormat="1" x14ac:dyDescent="0.35">
      <c r="A108" s="21"/>
      <c r="B108" s="98" t="s">
        <v>135</v>
      </c>
      <c r="C108" s="46"/>
      <c r="D108" s="46"/>
      <c r="E108" s="46"/>
      <c r="M108" s="128"/>
    </row>
    <row r="109" spans="1:63" s="51" customFormat="1" x14ac:dyDescent="0.35">
      <c r="A109" s="50"/>
      <c r="B109" s="50"/>
      <c r="C109" s="50"/>
      <c r="D109" s="50"/>
      <c r="E109" s="50"/>
      <c r="N109" s="145">
        <f t="shared" ref="N109:AS109" si="218">N16</f>
        <v>1</v>
      </c>
      <c r="O109" s="145">
        <f t="shared" si="218"/>
        <v>2</v>
      </c>
      <c r="P109" s="145">
        <f t="shared" si="218"/>
        <v>3</v>
      </c>
      <c r="Q109" s="145">
        <f t="shared" si="218"/>
        <v>4</v>
      </c>
      <c r="R109" s="145">
        <f t="shared" si="218"/>
        <v>5</v>
      </c>
      <c r="S109" s="145">
        <f t="shared" si="218"/>
        <v>6</v>
      </c>
      <c r="T109" s="145">
        <f t="shared" si="218"/>
        <v>7</v>
      </c>
      <c r="U109" s="145">
        <f t="shared" si="218"/>
        <v>8</v>
      </c>
      <c r="V109" s="145">
        <f t="shared" si="218"/>
        <v>9</v>
      </c>
      <c r="W109" s="145">
        <f t="shared" si="218"/>
        <v>10</v>
      </c>
      <c r="X109" s="145">
        <f t="shared" si="218"/>
        <v>11</v>
      </c>
      <c r="Y109" s="145">
        <f t="shared" si="218"/>
        <v>12</v>
      </c>
      <c r="Z109" s="145">
        <f t="shared" si="218"/>
        <v>13</v>
      </c>
      <c r="AA109" s="145">
        <f t="shared" si="218"/>
        <v>14</v>
      </c>
      <c r="AB109" s="145">
        <f t="shared" si="218"/>
        <v>15</v>
      </c>
      <c r="AC109" s="145">
        <f t="shared" si="218"/>
        <v>16</v>
      </c>
      <c r="AD109" s="145">
        <f t="shared" si="218"/>
        <v>17</v>
      </c>
      <c r="AE109" s="145">
        <f t="shared" si="218"/>
        <v>18</v>
      </c>
      <c r="AF109" s="145">
        <f t="shared" si="218"/>
        <v>19</v>
      </c>
      <c r="AG109" s="145">
        <f t="shared" si="218"/>
        <v>20</v>
      </c>
      <c r="AH109" s="145">
        <f t="shared" si="218"/>
        <v>21</v>
      </c>
      <c r="AI109" s="145">
        <f t="shared" si="218"/>
        <v>22</v>
      </c>
      <c r="AJ109" s="145">
        <f t="shared" si="218"/>
        <v>23</v>
      </c>
      <c r="AK109" s="145">
        <f t="shared" si="218"/>
        <v>24</v>
      </c>
      <c r="AL109" s="145">
        <f t="shared" si="218"/>
        <v>25</v>
      </c>
      <c r="AM109" s="145">
        <f t="shared" si="218"/>
        <v>26</v>
      </c>
      <c r="AN109" s="145">
        <f t="shared" si="218"/>
        <v>27</v>
      </c>
      <c r="AO109" s="145">
        <f t="shared" si="218"/>
        <v>28</v>
      </c>
      <c r="AP109" s="145">
        <f t="shared" si="218"/>
        <v>29</v>
      </c>
      <c r="AQ109" s="145">
        <f t="shared" si="218"/>
        <v>30</v>
      </c>
      <c r="AR109" s="145">
        <f t="shared" si="218"/>
        <v>31</v>
      </c>
      <c r="AS109" s="145">
        <f t="shared" si="218"/>
        <v>32</v>
      </c>
      <c r="AT109" s="145">
        <f t="shared" ref="AT109:BK109" si="219">AT16</f>
        <v>33</v>
      </c>
      <c r="AU109" s="145">
        <f t="shared" si="219"/>
        <v>34</v>
      </c>
      <c r="AV109" s="145">
        <f t="shared" si="219"/>
        <v>35</v>
      </c>
      <c r="AW109" s="145">
        <f t="shared" si="219"/>
        <v>36</v>
      </c>
      <c r="AX109" s="145">
        <f t="shared" si="219"/>
        <v>37</v>
      </c>
      <c r="AY109" s="145">
        <f t="shared" si="219"/>
        <v>38</v>
      </c>
      <c r="AZ109" s="145">
        <f t="shared" si="219"/>
        <v>39</v>
      </c>
      <c r="BA109" s="145">
        <f t="shared" si="219"/>
        <v>40</v>
      </c>
      <c r="BB109" s="145">
        <f t="shared" si="219"/>
        <v>41</v>
      </c>
      <c r="BC109" s="145">
        <f t="shared" si="219"/>
        <v>42</v>
      </c>
      <c r="BD109" s="145">
        <f t="shared" si="219"/>
        <v>43</v>
      </c>
      <c r="BE109" s="145">
        <f t="shared" si="219"/>
        <v>44</v>
      </c>
      <c r="BF109" s="145">
        <f t="shared" si="219"/>
        <v>45</v>
      </c>
      <c r="BG109" s="145">
        <f t="shared" si="219"/>
        <v>46</v>
      </c>
      <c r="BH109" s="145">
        <f t="shared" si="219"/>
        <v>47</v>
      </c>
      <c r="BI109" s="145">
        <f t="shared" si="219"/>
        <v>48</v>
      </c>
      <c r="BJ109" s="145">
        <f t="shared" si="219"/>
        <v>49</v>
      </c>
      <c r="BK109" s="145">
        <f t="shared" si="219"/>
        <v>50</v>
      </c>
    </row>
    <row r="110" spans="1:63" x14ac:dyDescent="0.35">
      <c r="F110" s="21" t="s">
        <v>57</v>
      </c>
      <c r="N110" s="22">
        <f>N98</f>
        <v>0</v>
      </c>
      <c r="O110" s="22">
        <f t="shared" ref="O110:AO110" si="220">O98</f>
        <v>0</v>
      </c>
      <c r="P110" s="22">
        <f t="shared" si="220"/>
        <v>0</v>
      </c>
      <c r="Q110" s="22">
        <f t="shared" si="220"/>
        <v>0</v>
      </c>
      <c r="R110" s="22">
        <f t="shared" si="220"/>
        <v>0</v>
      </c>
      <c r="S110" s="22">
        <f t="shared" si="220"/>
        <v>0</v>
      </c>
      <c r="T110" s="22">
        <f t="shared" si="220"/>
        <v>0</v>
      </c>
      <c r="U110" s="22">
        <f t="shared" si="220"/>
        <v>0</v>
      </c>
      <c r="V110" s="22">
        <f t="shared" si="220"/>
        <v>0</v>
      </c>
      <c r="W110" s="22">
        <f t="shared" si="220"/>
        <v>0</v>
      </c>
      <c r="X110" s="22">
        <f t="shared" si="220"/>
        <v>0</v>
      </c>
      <c r="Y110" s="22">
        <f t="shared" si="220"/>
        <v>64.166666666666657</v>
      </c>
      <c r="Z110" s="22">
        <f t="shared" si="220"/>
        <v>192.5</v>
      </c>
      <c r="AA110" s="22">
        <f t="shared" si="220"/>
        <v>385</v>
      </c>
      <c r="AB110" s="22">
        <f t="shared" si="220"/>
        <v>513.33333333333326</v>
      </c>
      <c r="AC110" s="22">
        <f t="shared" si="220"/>
        <v>641.66666666666663</v>
      </c>
      <c r="AD110" s="22">
        <f t="shared" si="220"/>
        <v>770</v>
      </c>
      <c r="AE110" s="22">
        <f t="shared" si="220"/>
        <v>770</v>
      </c>
      <c r="AF110" s="22">
        <f t="shared" si="220"/>
        <v>770</v>
      </c>
      <c r="AG110" s="22">
        <f t="shared" si="220"/>
        <v>770</v>
      </c>
      <c r="AH110" s="22">
        <f t="shared" si="220"/>
        <v>770</v>
      </c>
      <c r="AI110" s="22">
        <f t="shared" si="220"/>
        <v>462</v>
      </c>
      <c r="AJ110" s="22">
        <f t="shared" si="220"/>
        <v>154</v>
      </c>
      <c r="AK110" s="22">
        <f t="shared" si="220"/>
        <v>154</v>
      </c>
      <c r="AL110" s="22">
        <f t="shared" si="220"/>
        <v>154</v>
      </c>
      <c r="AM110" s="22">
        <f t="shared" si="220"/>
        <v>154</v>
      </c>
      <c r="AN110" s="22">
        <f t="shared" si="220"/>
        <v>154</v>
      </c>
      <c r="AO110" s="22">
        <f t="shared" si="220"/>
        <v>154</v>
      </c>
      <c r="AP110" s="22">
        <f t="shared" ref="AP110:AX110" si="221">AP98</f>
        <v>154</v>
      </c>
      <c r="AQ110" s="22">
        <f t="shared" si="221"/>
        <v>154</v>
      </c>
      <c r="AR110" s="22">
        <f t="shared" si="221"/>
        <v>154</v>
      </c>
      <c r="AS110" s="22">
        <f t="shared" si="221"/>
        <v>154</v>
      </c>
      <c r="AT110" s="22">
        <f t="shared" si="221"/>
        <v>154</v>
      </c>
      <c r="AU110" s="22">
        <f t="shared" si="221"/>
        <v>154</v>
      </c>
      <c r="AV110" s="22">
        <f t="shared" si="221"/>
        <v>154</v>
      </c>
      <c r="AW110" s="22">
        <f t="shared" si="221"/>
        <v>154</v>
      </c>
      <c r="AX110" s="22">
        <f t="shared" si="221"/>
        <v>154</v>
      </c>
      <c r="AY110" s="22">
        <f t="shared" ref="AY110:BK110" si="222">AY98</f>
        <v>154</v>
      </c>
      <c r="AZ110" s="22">
        <f t="shared" si="222"/>
        <v>154</v>
      </c>
      <c r="BA110" s="22">
        <f t="shared" si="222"/>
        <v>154</v>
      </c>
      <c r="BB110" s="22">
        <f t="shared" si="222"/>
        <v>154</v>
      </c>
      <c r="BC110" s="22">
        <f t="shared" si="222"/>
        <v>154</v>
      </c>
      <c r="BD110" s="22">
        <f t="shared" si="222"/>
        <v>154</v>
      </c>
      <c r="BE110" s="22">
        <f t="shared" si="222"/>
        <v>154</v>
      </c>
      <c r="BF110" s="22">
        <f t="shared" si="222"/>
        <v>154</v>
      </c>
      <c r="BG110" s="22">
        <f t="shared" si="222"/>
        <v>154</v>
      </c>
      <c r="BH110" s="22">
        <f t="shared" si="222"/>
        <v>154</v>
      </c>
      <c r="BI110" s="22">
        <f t="shared" si="222"/>
        <v>154</v>
      </c>
      <c r="BJ110" s="22">
        <f t="shared" si="222"/>
        <v>154</v>
      </c>
      <c r="BK110" s="22">
        <f t="shared" si="222"/>
        <v>154</v>
      </c>
    </row>
    <row r="111" spans="1:63" x14ac:dyDescent="0.35">
      <c r="F111" s="21" t="s">
        <v>50</v>
      </c>
      <c r="N111" s="22">
        <f t="shared" ref="N111:AS111" si="223">N63</f>
        <v>6</v>
      </c>
      <c r="O111" s="22">
        <f t="shared" si="223"/>
        <v>17.5</v>
      </c>
      <c r="P111" s="22">
        <f t="shared" si="223"/>
        <v>17.5</v>
      </c>
      <c r="Q111" s="22">
        <f t="shared" si="223"/>
        <v>24.166666666666668</v>
      </c>
      <c r="R111" s="22">
        <f t="shared" si="223"/>
        <v>24.166666666666668</v>
      </c>
      <c r="S111" s="22">
        <f t="shared" si="223"/>
        <v>24.166666666666668</v>
      </c>
      <c r="T111" s="22">
        <f t="shared" si="223"/>
        <v>28.75</v>
      </c>
      <c r="U111" s="22">
        <f t="shared" si="223"/>
        <v>28.75</v>
      </c>
      <c r="V111" s="22">
        <f t="shared" si="223"/>
        <v>28.75</v>
      </c>
      <c r="W111" s="22">
        <f t="shared" si="223"/>
        <v>28.75</v>
      </c>
      <c r="X111" s="22">
        <f t="shared" si="223"/>
        <v>32.666666666666664</v>
      </c>
      <c r="Y111" s="22">
        <f t="shared" si="223"/>
        <v>16.333333333333332</v>
      </c>
      <c r="Z111" s="22">
        <f t="shared" si="223"/>
        <v>0</v>
      </c>
      <c r="AA111" s="22">
        <f t="shared" si="223"/>
        <v>0</v>
      </c>
      <c r="AB111" s="22">
        <f t="shared" si="223"/>
        <v>0</v>
      </c>
      <c r="AC111" s="22">
        <f t="shared" si="223"/>
        <v>0</v>
      </c>
      <c r="AD111" s="22">
        <f t="shared" si="223"/>
        <v>0</v>
      </c>
      <c r="AE111" s="22">
        <f t="shared" si="223"/>
        <v>0</v>
      </c>
      <c r="AF111" s="22">
        <f t="shared" si="223"/>
        <v>0</v>
      </c>
      <c r="AG111" s="22">
        <f t="shared" si="223"/>
        <v>0</v>
      </c>
      <c r="AH111" s="22">
        <f t="shared" si="223"/>
        <v>0</v>
      </c>
      <c r="AI111" s="22">
        <f t="shared" si="223"/>
        <v>0</v>
      </c>
      <c r="AJ111" s="22">
        <f t="shared" si="223"/>
        <v>0</v>
      </c>
      <c r="AK111" s="22">
        <f t="shared" si="223"/>
        <v>0</v>
      </c>
      <c r="AL111" s="22">
        <f t="shared" si="223"/>
        <v>0</v>
      </c>
      <c r="AM111" s="22">
        <f t="shared" si="223"/>
        <v>0</v>
      </c>
      <c r="AN111" s="22">
        <f t="shared" si="223"/>
        <v>0</v>
      </c>
      <c r="AO111" s="22">
        <f t="shared" si="223"/>
        <v>0</v>
      </c>
      <c r="AP111" s="22">
        <f t="shared" si="223"/>
        <v>0</v>
      </c>
      <c r="AQ111" s="22">
        <f t="shared" si="223"/>
        <v>0</v>
      </c>
      <c r="AR111" s="22">
        <f t="shared" si="223"/>
        <v>0</v>
      </c>
      <c r="AS111" s="22">
        <f t="shared" si="223"/>
        <v>0</v>
      </c>
      <c r="AT111" s="22">
        <f t="shared" ref="AT111:BK111" si="224">AT63</f>
        <v>0</v>
      </c>
      <c r="AU111" s="22">
        <f t="shared" si="224"/>
        <v>0</v>
      </c>
      <c r="AV111" s="22">
        <f t="shared" si="224"/>
        <v>0</v>
      </c>
      <c r="AW111" s="22">
        <f t="shared" si="224"/>
        <v>0</v>
      </c>
      <c r="AX111" s="22">
        <f t="shared" si="224"/>
        <v>0</v>
      </c>
      <c r="AY111" s="22">
        <f t="shared" si="224"/>
        <v>0</v>
      </c>
      <c r="AZ111" s="22">
        <f t="shared" si="224"/>
        <v>0</v>
      </c>
      <c r="BA111" s="22">
        <f t="shared" si="224"/>
        <v>0</v>
      </c>
      <c r="BB111" s="22">
        <f t="shared" si="224"/>
        <v>0</v>
      </c>
      <c r="BC111" s="22">
        <f t="shared" si="224"/>
        <v>0</v>
      </c>
      <c r="BD111" s="22">
        <f t="shared" si="224"/>
        <v>0</v>
      </c>
      <c r="BE111" s="22">
        <f t="shared" si="224"/>
        <v>0</v>
      </c>
      <c r="BF111" s="22">
        <f t="shared" si="224"/>
        <v>0</v>
      </c>
      <c r="BG111" s="22">
        <f t="shared" si="224"/>
        <v>0</v>
      </c>
      <c r="BH111" s="22">
        <f t="shared" si="224"/>
        <v>0</v>
      </c>
      <c r="BI111" s="22">
        <f t="shared" si="224"/>
        <v>0</v>
      </c>
      <c r="BJ111" s="22">
        <f t="shared" si="224"/>
        <v>0</v>
      </c>
      <c r="BK111" s="22">
        <f t="shared" si="224"/>
        <v>0</v>
      </c>
    </row>
    <row r="112" spans="1:63" x14ac:dyDescent="0.35">
      <c r="F112" s="21" t="s">
        <v>55</v>
      </c>
      <c r="N112" s="22">
        <f>N105</f>
        <v>0</v>
      </c>
      <c r="O112" s="22">
        <f t="shared" ref="O112:AG112" si="225">O105</f>
        <v>0</v>
      </c>
      <c r="P112" s="22">
        <f t="shared" si="225"/>
        <v>0</v>
      </c>
      <c r="Q112" s="22">
        <f t="shared" si="225"/>
        <v>0</v>
      </c>
      <c r="R112" s="22">
        <f t="shared" si="225"/>
        <v>0</v>
      </c>
      <c r="S112" s="22">
        <f t="shared" si="225"/>
        <v>0</v>
      </c>
      <c r="T112" s="22">
        <f t="shared" si="225"/>
        <v>0</v>
      </c>
      <c r="U112" s="22">
        <f t="shared" si="225"/>
        <v>0</v>
      </c>
      <c r="V112" s="22">
        <f t="shared" si="225"/>
        <v>0</v>
      </c>
      <c r="W112" s="22">
        <f t="shared" si="225"/>
        <v>0</v>
      </c>
      <c r="X112" s="22">
        <f t="shared" si="225"/>
        <v>0</v>
      </c>
      <c r="Y112" s="22">
        <f t="shared" si="225"/>
        <v>9.6249999999999982</v>
      </c>
      <c r="Z112" s="22">
        <f t="shared" si="225"/>
        <v>28.875</v>
      </c>
      <c r="AA112" s="22">
        <f t="shared" si="225"/>
        <v>57.75</v>
      </c>
      <c r="AB112" s="22">
        <f t="shared" si="225"/>
        <v>76.999999999999986</v>
      </c>
      <c r="AC112" s="22">
        <f t="shared" si="225"/>
        <v>96.249999999999986</v>
      </c>
      <c r="AD112" s="22">
        <f t="shared" si="225"/>
        <v>115.5</v>
      </c>
      <c r="AE112" s="22">
        <f t="shared" si="225"/>
        <v>115.5</v>
      </c>
      <c r="AF112" s="22">
        <f t="shared" si="225"/>
        <v>115.5</v>
      </c>
      <c r="AG112" s="22">
        <f t="shared" si="225"/>
        <v>115.5</v>
      </c>
      <c r="AH112" s="22">
        <f t="shared" ref="AH112:AO112" si="226">AH105</f>
        <v>115.5</v>
      </c>
      <c r="AI112" s="22">
        <f t="shared" si="226"/>
        <v>69.3</v>
      </c>
      <c r="AJ112" s="22">
        <f t="shared" si="226"/>
        <v>23.099999999999998</v>
      </c>
      <c r="AK112" s="22">
        <f t="shared" si="226"/>
        <v>23.099999999999998</v>
      </c>
      <c r="AL112" s="22">
        <f t="shared" si="226"/>
        <v>23.099999999999998</v>
      </c>
      <c r="AM112" s="22">
        <f t="shared" si="226"/>
        <v>23.099999999999998</v>
      </c>
      <c r="AN112" s="22">
        <f t="shared" si="226"/>
        <v>23.099999999999998</v>
      </c>
      <c r="AO112" s="22">
        <f t="shared" si="226"/>
        <v>23.099999999999998</v>
      </c>
      <c r="AP112" s="22">
        <f t="shared" ref="AP112:AX112" si="227">AP105</f>
        <v>23.099999999999998</v>
      </c>
      <c r="AQ112" s="22">
        <f t="shared" si="227"/>
        <v>23.099999999999998</v>
      </c>
      <c r="AR112" s="22">
        <f t="shared" si="227"/>
        <v>23.099999999999998</v>
      </c>
      <c r="AS112" s="22">
        <f t="shared" si="227"/>
        <v>23.099999999999998</v>
      </c>
      <c r="AT112" s="22">
        <f t="shared" si="227"/>
        <v>23.099999999999998</v>
      </c>
      <c r="AU112" s="22">
        <f t="shared" si="227"/>
        <v>23.099999999999998</v>
      </c>
      <c r="AV112" s="22">
        <f t="shared" si="227"/>
        <v>23.099999999999998</v>
      </c>
      <c r="AW112" s="22">
        <f t="shared" si="227"/>
        <v>23.099999999999998</v>
      </c>
      <c r="AX112" s="22">
        <f t="shared" si="227"/>
        <v>23.099999999999998</v>
      </c>
      <c r="AY112" s="22">
        <f t="shared" ref="AY112:BK112" si="228">AY105</f>
        <v>23.099999999999998</v>
      </c>
      <c r="AZ112" s="22">
        <f t="shared" si="228"/>
        <v>23.099999999999998</v>
      </c>
      <c r="BA112" s="22">
        <f t="shared" si="228"/>
        <v>23.099999999999998</v>
      </c>
      <c r="BB112" s="22">
        <f t="shared" si="228"/>
        <v>23.099999999999998</v>
      </c>
      <c r="BC112" s="22">
        <f t="shared" si="228"/>
        <v>23.099999999999998</v>
      </c>
      <c r="BD112" s="22">
        <f t="shared" si="228"/>
        <v>23.099999999999998</v>
      </c>
      <c r="BE112" s="22">
        <f t="shared" si="228"/>
        <v>23.099999999999998</v>
      </c>
      <c r="BF112" s="22">
        <f t="shared" si="228"/>
        <v>23.099999999999998</v>
      </c>
      <c r="BG112" s="22">
        <f t="shared" si="228"/>
        <v>23.099999999999998</v>
      </c>
      <c r="BH112" s="22">
        <f t="shared" si="228"/>
        <v>23.099999999999998</v>
      </c>
      <c r="BI112" s="22">
        <f t="shared" si="228"/>
        <v>23.099999999999998</v>
      </c>
      <c r="BJ112" s="22">
        <f t="shared" si="228"/>
        <v>23.099999999999998</v>
      </c>
      <c r="BK112" s="22">
        <f t="shared" si="228"/>
        <v>23.099999999999998</v>
      </c>
    </row>
    <row r="113" spans="1:63" x14ac:dyDescent="0.35">
      <c r="F113" s="21" t="s">
        <v>56</v>
      </c>
      <c r="N113" s="22">
        <f>N106</f>
        <v>0</v>
      </c>
      <c r="O113" s="22">
        <f t="shared" ref="O113:AG113" si="229">O106</f>
        <v>0</v>
      </c>
      <c r="P113" s="22">
        <f t="shared" si="229"/>
        <v>0</v>
      </c>
      <c r="Q113" s="22">
        <f t="shared" si="229"/>
        <v>0</v>
      </c>
      <c r="R113" s="22">
        <f t="shared" si="229"/>
        <v>0</v>
      </c>
      <c r="S113" s="22">
        <f t="shared" si="229"/>
        <v>0</v>
      </c>
      <c r="T113" s="22">
        <f t="shared" si="229"/>
        <v>0</v>
      </c>
      <c r="U113" s="22">
        <f t="shared" si="229"/>
        <v>0</v>
      </c>
      <c r="V113" s="22">
        <f t="shared" si="229"/>
        <v>0</v>
      </c>
      <c r="W113" s="22">
        <f t="shared" si="229"/>
        <v>0</v>
      </c>
      <c r="X113" s="22">
        <f t="shared" si="229"/>
        <v>0</v>
      </c>
      <c r="Y113" s="22">
        <f t="shared" si="229"/>
        <v>16.041666666666664</v>
      </c>
      <c r="Z113" s="22">
        <f t="shared" si="229"/>
        <v>48.125</v>
      </c>
      <c r="AA113" s="22">
        <f t="shared" si="229"/>
        <v>96.25</v>
      </c>
      <c r="AB113" s="22">
        <f t="shared" si="229"/>
        <v>128.33333333333331</v>
      </c>
      <c r="AC113" s="22">
        <f t="shared" si="229"/>
        <v>160.41666666666666</v>
      </c>
      <c r="AD113" s="22">
        <f t="shared" si="229"/>
        <v>192.5</v>
      </c>
      <c r="AE113" s="22">
        <f t="shared" si="229"/>
        <v>192.5</v>
      </c>
      <c r="AF113" s="22">
        <f t="shared" si="229"/>
        <v>192.5</v>
      </c>
      <c r="AG113" s="22">
        <f t="shared" si="229"/>
        <v>192.5</v>
      </c>
      <c r="AH113" s="22">
        <f t="shared" ref="AH113:AO113" si="230">AH106</f>
        <v>192.5</v>
      </c>
      <c r="AI113" s="22">
        <f t="shared" si="230"/>
        <v>115.5</v>
      </c>
      <c r="AJ113" s="22">
        <f t="shared" si="230"/>
        <v>38.5</v>
      </c>
      <c r="AK113" s="22">
        <f t="shared" si="230"/>
        <v>38.5</v>
      </c>
      <c r="AL113" s="22">
        <f t="shared" si="230"/>
        <v>38.5</v>
      </c>
      <c r="AM113" s="22">
        <f t="shared" si="230"/>
        <v>38.5</v>
      </c>
      <c r="AN113" s="22">
        <f t="shared" si="230"/>
        <v>38.5</v>
      </c>
      <c r="AO113" s="22">
        <f t="shared" si="230"/>
        <v>38.5</v>
      </c>
      <c r="AP113" s="22">
        <f t="shared" ref="AP113:AX113" si="231">AP106</f>
        <v>38.5</v>
      </c>
      <c r="AQ113" s="22">
        <f t="shared" si="231"/>
        <v>38.5</v>
      </c>
      <c r="AR113" s="22">
        <f t="shared" si="231"/>
        <v>38.5</v>
      </c>
      <c r="AS113" s="22">
        <f t="shared" si="231"/>
        <v>38.5</v>
      </c>
      <c r="AT113" s="22">
        <f t="shared" si="231"/>
        <v>38.5</v>
      </c>
      <c r="AU113" s="22">
        <f t="shared" si="231"/>
        <v>38.5</v>
      </c>
      <c r="AV113" s="22">
        <f t="shared" si="231"/>
        <v>38.5</v>
      </c>
      <c r="AW113" s="22">
        <f t="shared" si="231"/>
        <v>38.5</v>
      </c>
      <c r="AX113" s="22">
        <f t="shared" si="231"/>
        <v>38.5</v>
      </c>
      <c r="AY113" s="22">
        <f t="shared" ref="AY113:BK113" si="232">AY106</f>
        <v>38.5</v>
      </c>
      <c r="AZ113" s="22">
        <f t="shared" si="232"/>
        <v>38.5</v>
      </c>
      <c r="BA113" s="22">
        <f t="shared" si="232"/>
        <v>38.5</v>
      </c>
      <c r="BB113" s="22">
        <f t="shared" si="232"/>
        <v>38.5</v>
      </c>
      <c r="BC113" s="22">
        <f t="shared" si="232"/>
        <v>38.5</v>
      </c>
      <c r="BD113" s="22">
        <f t="shared" si="232"/>
        <v>38.5</v>
      </c>
      <c r="BE113" s="22">
        <f t="shared" si="232"/>
        <v>38.5</v>
      </c>
      <c r="BF113" s="22">
        <f t="shared" si="232"/>
        <v>38.5</v>
      </c>
      <c r="BG113" s="22">
        <f t="shared" si="232"/>
        <v>38.5</v>
      </c>
      <c r="BH113" s="22">
        <f t="shared" si="232"/>
        <v>38.5</v>
      </c>
      <c r="BI113" s="22">
        <f t="shared" si="232"/>
        <v>38.5</v>
      </c>
      <c r="BJ113" s="22">
        <f t="shared" si="232"/>
        <v>38.5</v>
      </c>
      <c r="BK113" s="22">
        <f t="shared" si="232"/>
        <v>38.5</v>
      </c>
    </row>
    <row r="114" spans="1:63" x14ac:dyDescent="0.35">
      <c r="F114" s="21"/>
    </row>
    <row r="115" spans="1:63" x14ac:dyDescent="0.35">
      <c r="F115" s="137" t="s">
        <v>58</v>
      </c>
      <c r="G115" s="35"/>
      <c r="H115" s="35"/>
      <c r="I115" s="35"/>
      <c r="J115" s="35"/>
      <c r="K115" s="35"/>
      <c r="L115" s="35"/>
      <c r="M115" s="35"/>
      <c r="N115" s="35">
        <f t="shared" ref="N115:AG115" si="233">N110-N111-N112-N113</f>
        <v>-6</v>
      </c>
      <c r="O115" s="35">
        <f t="shared" si="233"/>
        <v>-17.5</v>
      </c>
      <c r="P115" s="35">
        <f t="shared" si="233"/>
        <v>-17.5</v>
      </c>
      <c r="Q115" s="35">
        <f t="shared" si="233"/>
        <v>-24.166666666666668</v>
      </c>
      <c r="R115" s="35">
        <f t="shared" si="233"/>
        <v>-24.166666666666668</v>
      </c>
      <c r="S115" s="35">
        <f t="shared" si="233"/>
        <v>-24.166666666666668</v>
      </c>
      <c r="T115" s="35">
        <f t="shared" si="233"/>
        <v>-28.75</v>
      </c>
      <c r="U115" s="35">
        <f t="shared" si="233"/>
        <v>-28.75</v>
      </c>
      <c r="V115" s="35">
        <f t="shared" si="233"/>
        <v>-28.75</v>
      </c>
      <c r="W115" s="35">
        <f t="shared" si="233"/>
        <v>-28.75</v>
      </c>
      <c r="X115" s="35">
        <f t="shared" si="233"/>
        <v>-32.666666666666664</v>
      </c>
      <c r="Y115" s="35">
        <f t="shared" si="233"/>
        <v>22.166666666666664</v>
      </c>
      <c r="Z115" s="35">
        <f t="shared" si="233"/>
        <v>115.5</v>
      </c>
      <c r="AA115" s="35">
        <f t="shared" si="233"/>
        <v>231</v>
      </c>
      <c r="AB115" s="35">
        <f t="shared" si="233"/>
        <v>307.99999999999994</v>
      </c>
      <c r="AC115" s="35">
        <f t="shared" si="233"/>
        <v>385</v>
      </c>
      <c r="AD115" s="35">
        <f t="shared" si="233"/>
        <v>462</v>
      </c>
      <c r="AE115" s="35">
        <f t="shared" si="233"/>
        <v>462</v>
      </c>
      <c r="AF115" s="35">
        <f t="shared" si="233"/>
        <v>462</v>
      </c>
      <c r="AG115" s="35">
        <f t="shared" si="233"/>
        <v>462</v>
      </c>
      <c r="AH115" s="35">
        <f t="shared" ref="AH115:AO115" si="234">AH110-AH111-AH112-AH113</f>
        <v>462</v>
      </c>
      <c r="AI115" s="35">
        <f t="shared" si="234"/>
        <v>277.2</v>
      </c>
      <c r="AJ115" s="35">
        <f t="shared" si="234"/>
        <v>92.4</v>
      </c>
      <c r="AK115" s="35">
        <f t="shared" si="234"/>
        <v>92.4</v>
      </c>
      <c r="AL115" s="35">
        <f t="shared" si="234"/>
        <v>92.4</v>
      </c>
      <c r="AM115" s="35">
        <f t="shared" si="234"/>
        <v>92.4</v>
      </c>
      <c r="AN115" s="35">
        <f t="shared" si="234"/>
        <v>92.4</v>
      </c>
      <c r="AO115" s="35">
        <f t="shared" si="234"/>
        <v>92.4</v>
      </c>
      <c r="AP115" s="35">
        <f t="shared" ref="AP115:AX115" si="235">AP110-AP111-AP112-AP113</f>
        <v>92.4</v>
      </c>
      <c r="AQ115" s="35">
        <f t="shared" si="235"/>
        <v>92.4</v>
      </c>
      <c r="AR115" s="35">
        <f t="shared" si="235"/>
        <v>92.4</v>
      </c>
      <c r="AS115" s="35">
        <f t="shared" si="235"/>
        <v>92.4</v>
      </c>
      <c r="AT115" s="35">
        <f t="shared" si="235"/>
        <v>92.4</v>
      </c>
      <c r="AU115" s="35">
        <f t="shared" si="235"/>
        <v>92.4</v>
      </c>
      <c r="AV115" s="35">
        <f t="shared" si="235"/>
        <v>92.4</v>
      </c>
      <c r="AW115" s="35">
        <f t="shared" si="235"/>
        <v>92.4</v>
      </c>
      <c r="AX115" s="35">
        <f t="shared" si="235"/>
        <v>92.4</v>
      </c>
      <c r="AY115" s="35">
        <f t="shared" ref="AY115:BK115" si="236">AY110-AY111-AY112-AY113</f>
        <v>92.4</v>
      </c>
      <c r="AZ115" s="35">
        <f t="shared" si="236"/>
        <v>92.4</v>
      </c>
      <c r="BA115" s="35">
        <f t="shared" si="236"/>
        <v>92.4</v>
      </c>
      <c r="BB115" s="35">
        <f t="shared" si="236"/>
        <v>92.4</v>
      </c>
      <c r="BC115" s="35">
        <f t="shared" si="236"/>
        <v>92.4</v>
      </c>
      <c r="BD115" s="35">
        <f t="shared" si="236"/>
        <v>92.4</v>
      </c>
      <c r="BE115" s="35">
        <f t="shared" si="236"/>
        <v>92.4</v>
      </c>
      <c r="BF115" s="35">
        <f t="shared" si="236"/>
        <v>92.4</v>
      </c>
      <c r="BG115" s="35">
        <f t="shared" si="236"/>
        <v>92.4</v>
      </c>
      <c r="BH115" s="35">
        <f t="shared" si="236"/>
        <v>92.4</v>
      </c>
      <c r="BI115" s="35">
        <f t="shared" si="236"/>
        <v>92.4</v>
      </c>
      <c r="BJ115" s="35">
        <f t="shared" si="236"/>
        <v>92.4</v>
      </c>
      <c r="BK115" s="35">
        <f t="shared" si="236"/>
        <v>92.4</v>
      </c>
    </row>
    <row r="116" spans="1:63" x14ac:dyDescent="0.35">
      <c r="F116" s="21"/>
      <c r="N116" s="105"/>
      <c r="O116" s="105"/>
      <c r="P116" s="105"/>
      <c r="Q116" s="105"/>
      <c r="R116" s="105"/>
      <c r="S116" s="105"/>
      <c r="T116" s="105"/>
      <c r="U116" s="105"/>
      <c r="V116" s="105"/>
      <c r="W116" s="105"/>
      <c r="X116" s="105"/>
      <c r="Y116" s="105"/>
      <c r="Z116" s="105"/>
      <c r="AA116" s="105"/>
      <c r="AB116" s="105"/>
      <c r="AC116" s="105"/>
      <c r="AD116" s="105"/>
      <c r="AE116" s="105"/>
      <c r="AF116" s="105"/>
      <c r="AG116" s="105"/>
    </row>
    <row r="117" spans="1:63" x14ac:dyDescent="0.35">
      <c r="F117" s="21" t="s">
        <v>65</v>
      </c>
      <c r="G117" s="22" t="s">
        <v>45</v>
      </c>
      <c r="H117" s="87" t="s">
        <v>44</v>
      </c>
      <c r="J117" s="95">
        <f>Assumptions!G75</f>
        <v>0.27</v>
      </c>
      <c r="N117" s="92">
        <f>$J$117</f>
        <v>0.27</v>
      </c>
      <c r="O117" s="92">
        <f t="shared" ref="O117:BK117" si="237">$J$117</f>
        <v>0.27</v>
      </c>
      <c r="P117" s="92">
        <f t="shared" si="237"/>
        <v>0.27</v>
      </c>
      <c r="Q117" s="92">
        <f t="shared" si="237"/>
        <v>0.27</v>
      </c>
      <c r="R117" s="92">
        <f t="shared" si="237"/>
        <v>0.27</v>
      </c>
      <c r="S117" s="92">
        <f t="shared" si="237"/>
        <v>0.27</v>
      </c>
      <c r="T117" s="92">
        <f t="shared" si="237"/>
        <v>0.27</v>
      </c>
      <c r="U117" s="92">
        <f t="shared" si="237"/>
        <v>0.27</v>
      </c>
      <c r="V117" s="92">
        <f t="shared" si="237"/>
        <v>0.27</v>
      </c>
      <c r="W117" s="92">
        <f t="shared" si="237"/>
        <v>0.27</v>
      </c>
      <c r="X117" s="92">
        <f t="shared" si="237"/>
        <v>0.27</v>
      </c>
      <c r="Y117" s="92">
        <f t="shared" si="237"/>
        <v>0.27</v>
      </c>
      <c r="Z117" s="92">
        <f t="shared" si="237"/>
        <v>0.27</v>
      </c>
      <c r="AA117" s="92">
        <f t="shared" si="237"/>
        <v>0.27</v>
      </c>
      <c r="AB117" s="92">
        <f t="shared" si="237"/>
        <v>0.27</v>
      </c>
      <c r="AC117" s="92">
        <f t="shared" si="237"/>
        <v>0.27</v>
      </c>
      <c r="AD117" s="92">
        <f t="shared" si="237"/>
        <v>0.27</v>
      </c>
      <c r="AE117" s="92">
        <f t="shared" si="237"/>
        <v>0.27</v>
      </c>
      <c r="AF117" s="92">
        <f t="shared" si="237"/>
        <v>0.27</v>
      </c>
      <c r="AG117" s="92">
        <f t="shared" si="237"/>
        <v>0.27</v>
      </c>
      <c r="AH117" s="92">
        <f t="shared" si="237"/>
        <v>0.27</v>
      </c>
      <c r="AI117" s="92">
        <f t="shared" si="237"/>
        <v>0.27</v>
      </c>
      <c r="AJ117" s="92">
        <f t="shared" si="237"/>
        <v>0.27</v>
      </c>
      <c r="AK117" s="92">
        <f t="shared" si="237"/>
        <v>0.27</v>
      </c>
      <c r="AL117" s="92">
        <f t="shared" si="237"/>
        <v>0.27</v>
      </c>
      <c r="AM117" s="92">
        <f t="shared" si="237"/>
        <v>0.27</v>
      </c>
      <c r="AN117" s="92">
        <f t="shared" si="237"/>
        <v>0.27</v>
      </c>
      <c r="AO117" s="92">
        <f t="shared" si="237"/>
        <v>0.27</v>
      </c>
      <c r="AP117" s="92">
        <f t="shared" si="237"/>
        <v>0.27</v>
      </c>
      <c r="AQ117" s="92">
        <f t="shared" si="237"/>
        <v>0.27</v>
      </c>
      <c r="AR117" s="92">
        <f t="shared" si="237"/>
        <v>0.27</v>
      </c>
      <c r="AS117" s="92">
        <f t="shared" si="237"/>
        <v>0.27</v>
      </c>
      <c r="AT117" s="92">
        <f t="shared" si="237"/>
        <v>0.27</v>
      </c>
      <c r="AU117" s="92">
        <f t="shared" si="237"/>
        <v>0.27</v>
      </c>
      <c r="AV117" s="92">
        <f t="shared" si="237"/>
        <v>0.27</v>
      </c>
      <c r="AW117" s="92">
        <f t="shared" si="237"/>
        <v>0.27</v>
      </c>
      <c r="AX117" s="92">
        <f t="shared" si="237"/>
        <v>0.27</v>
      </c>
      <c r="AY117" s="92">
        <f t="shared" si="237"/>
        <v>0.27</v>
      </c>
      <c r="AZ117" s="92">
        <f t="shared" si="237"/>
        <v>0.27</v>
      </c>
      <c r="BA117" s="92">
        <f t="shared" si="237"/>
        <v>0.27</v>
      </c>
      <c r="BB117" s="92">
        <f t="shared" si="237"/>
        <v>0.27</v>
      </c>
      <c r="BC117" s="92">
        <f t="shared" si="237"/>
        <v>0.27</v>
      </c>
      <c r="BD117" s="92">
        <f t="shared" si="237"/>
        <v>0.27</v>
      </c>
      <c r="BE117" s="92">
        <f t="shared" si="237"/>
        <v>0.27</v>
      </c>
      <c r="BF117" s="92">
        <f t="shared" si="237"/>
        <v>0.27</v>
      </c>
      <c r="BG117" s="92">
        <f t="shared" si="237"/>
        <v>0.27</v>
      </c>
      <c r="BH117" s="92">
        <f t="shared" si="237"/>
        <v>0.27</v>
      </c>
      <c r="BI117" s="92">
        <f t="shared" si="237"/>
        <v>0.27</v>
      </c>
      <c r="BJ117" s="92">
        <f t="shared" si="237"/>
        <v>0.27</v>
      </c>
      <c r="BK117" s="92">
        <f t="shared" si="237"/>
        <v>0.27</v>
      </c>
    </row>
    <row r="118" spans="1:63" x14ac:dyDescent="0.35">
      <c r="F118" s="93" t="s">
        <v>66</v>
      </c>
      <c r="G118" s="88" t="s">
        <v>45</v>
      </c>
      <c r="H118" s="87" t="s">
        <v>44</v>
      </c>
      <c r="J118" s="95">
        <f>Assumptions!G76</f>
        <v>0.9</v>
      </c>
      <c r="N118" s="92">
        <f>$J$118</f>
        <v>0.9</v>
      </c>
      <c r="O118" s="92">
        <f t="shared" ref="O118:BK118" si="238">$J$118</f>
        <v>0.9</v>
      </c>
      <c r="P118" s="92">
        <f t="shared" si="238"/>
        <v>0.9</v>
      </c>
      <c r="Q118" s="92">
        <f t="shared" si="238"/>
        <v>0.9</v>
      </c>
      <c r="R118" s="92">
        <f t="shared" si="238"/>
        <v>0.9</v>
      </c>
      <c r="S118" s="92">
        <f t="shared" si="238"/>
        <v>0.9</v>
      </c>
      <c r="T118" s="92">
        <f t="shared" si="238"/>
        <v>0.9</v>
      </c>
      <c r="U118" s="92">
        <f t="shared" si="238"/>
        <v>0.9</v>
      </c>
      <c r="V118" s="92">
        <f t="shared" si="238"/>
        <v>0.9</v>
      </c>
      <c r="W118" s="92">
        <f t="shared" si="238"/>
        <v>0.9</v>
      </c>
      <c r="X118" s="92">
        <f t="shared" si="238"/>
        <v>0.9</v>
      </c>
      <c r="Y118" s="92">
        <f t="shared" si="238"/>
        <v>0.9</v>
      </c>
      <c r="Z118" s="92">
        <f t="shared" si="238"/>
        <v>0.9</v>
      </c>
      <c r="AA118" s="92">
        <f t="shared" si="238"/>
        <v>0.9</v>
      </c>
      <c r="AB118" s="92">
        <f t="shared" si="238"/>
        <v>0.9</v>
      </c>
      <c r="AC118" s="92">
        <f t="shared" si="238"/>
        <v>0.9</v>
      </c>
      <c r="AD118" s="92">
        <f t="shared" si="238"/>
        <v>0.9</v>
      </c>
      <c r="AE118" s="92">
        <f t="shared" si="238"/>
        <v>0.9</v>
      </c>
      <c r="AF118" s="92">
        <f t="shared" si="238"/>
        <v>0.9</v>
      </c>
      <c r="AG118" s="92">
        <f t="shared" si="238"/>
        <v>0.9</v>
      </c>
      <c r="AH118" s="92">
        <f t="shared" si="238"/>
        <v>0.9</v>
      </c>
      <c r="AI118" s="92">
        <f t="shared" si="238"/>
        <v>0.9</v>
      </c>
      <c r="AJ118" s="92">
        <f t="shared" si="238"/>
        <v>0.9</v>
      </c>
      <c r="AK118" s="92">
        <f t="shared" si="238"/>
        <v>0.9</v>
      </c>
      <c r="AL118" s="92">
        <f t="shared" si="238"/>
        <v>0.9</v>
      </c>
      <c r="AM118" s="92">
        <f t="shared" si="238"/>
        <v>0.9</v>
      </c>
      <c r="AN118" s="92">
        <f t="shared" si="238"/>
        <v>0.9</v>
      </c>
      <c r="AO118" s="92">
        <f t="shared" si="238"/>
        <v>0.9</v>
      </c>
      <c r="AP118" s="92">
        <f t="shared" si="238"/>
        <v>0.9</v>
      </c>
      <c r="AQ118" s="92">
        <f t="shared" si="238"/>
        <v>0.9</v>
      </c>
      <c r="AR118" s="92">
        <f t="shared" si="238"/>
        <v>0.9</v>
      </c>
      <c r="AS118" s="92">
        <f t="shared" si="238"/>
        <v>0.9</v>
      </c>
      <c r="AT118" s="92">
        <f t="shared" si="238"/>
        <v>0.9</v>
      </c>
      <c r="AU118" s="92">
        <f t="shared" si="238"/>
        <v>0.9</v>
      </c>
      <c r="AV118" s="92">
        <f t="shared" si="238"/>
        <v>0.9</v>
      </c>
      <c r="AW118" s="92">
        <f t="shared" si="238"/>
        <v>0.9</v>
      </c>
      <c r="AX118" s="92">
        <f t="shared" si="238"/>
        <v>0.9</v>
      </c>
      <c r="AY118" s="92">
        <f t="shared" si="238"/>
        <v>0.9</v>
      </c>
      <c r="AZ118" s="92">
        <f t="shared" si="238"/>
        <v>0.9</v>
      </c>
      <c r="BA118" s="92">
        <f t="shared" si="238"/>
        <v>0.9</v>
      </c>
      <c r="BB118" s="92">
        <f t="shared" si="238"/>
        <v>0.9</v>
      </c>
      <c r="BC118" s="92">
        <f t="shared" si="238"/>
        <v>0.9</v>
      </c>
      <c r="BD118" s="92">
        <f t="shared" si="238"/>
        <v>0.9</v>
      </c>
      <c r="BE118" s="92">
        <f t="shared" si="238"/>
        <v>0.9</v>
      </c>
      <c r="BF118" s="92">
        <f t="shared" si="238"/>
        <v>0.9</v>
      </c>
      <c r="BG118" s="92">
        <f t="shared" si="238"/>
        <v>0.9</v>
      </c>
      <c r="BH118" s="92">
        <f t="shared" si="238"/>
        <v>0.9</v>
      </c>
      <c r="BI118" s="92">
        <f t="shared" si="238"/>
        <v>0.9</v>
      </c>
      <c r="BJ118" s="92">
        <f t="shared" si="238"/>
        <v>0.9</v>
      </c>
      <c r="BK118" s="92">
        <f t="shared" si="238"/>
        <v>0.9</v>
      </c>
    </row>
    <row r="119" spans="1:63" x14ac:dyDescent="0.35">
      <c r="F119" s="93" t="s">
        <v>69</v>
      </c>
      <c r="G119" s="88" t="s">
        <v>48</v>
      </c>
      <c r="H119" s="87" t="s">
        <v>44</v>
      </c>
      <c r="J119" s="95">
        <f>Assumptions!G77</f>
        <v>0</v>
      </c>
      <c r="N119" s="105"/>
      <c r="O119" s="105"/>
      <c r="P119" s="105"/>
      <c r="Q119" s="105"/>
      <c r="R119" s="105"/>
      <c r="S119" s="105"/>
      <c r="T119" s="105"/>
      <c r="U119" s="105"/>
      <c r="V119" s="105"/>
      <c r="W119" s="105"/>
      <c r="X119" s="105"/>
      <c r="Y119" s="105"/>
      <c r="Z119" s="105"/>
      <c r="AA119" s="105"/>
      <c r="AB119" s="105"/>
      <c r="AC119" s="105"/>
      <c r="AD119" s="105"/>
      <c r="AE119" s="105"/>
      <c r="AF119" s="105"/>
      <c r="AG119" s="105"/>
    </row>
    <row r="120" spans="1:63" x14ac:dyDescent="0.35">
      <c r="F120" s="93" t="s">
        <v>63</v>
      </c>
      <c r="G120" s="88" t="s">
        <v>48</v>
      </c>
      <c r="H120" s="87" t="s">
        <v>40</v>
      </c>
      <c r="N120" s="105">
        <f>IF(N115&gt;M122,(N115-M122)*N117,0)</f>
        <v>0</v>
      </c>
      <c r="O120" s="105">
        <f t="shared" ref="O120:AG120" si="239">IF(O115&gt;N122,(O115-N122)*O117,0)</f>
        <v>0</v>
      </c>
      <c r="P120" s="105">
        <f t="shared" si="239"/>
        <v>0</v>
      </c>
      <c r="Q120" s="105">
        <f t="shared" si="239"/>
        <v>0</v>
      </c>
      <c r="R120" s="105">
        <f t="shared" si="239"/>
        <v>0</v>
      </c>
      <c r="S120" s="105">
        <f t="shared" si="239"/>
        <v>0</v>
      </c>
      <c r="T120" s="105">
        <f t="shared" si="239"/>
        <v>0</v>
      </c>
      <c r="U120" s="105">
        <f t="shared" si="239"/>
        <v>0</v>
      </c>
      <c r="V120" s="105">
        <f t="shared" si="239"/>
        <v>0</v>
      </c>
      <c r="W120" s="105">
        <f t="shared" si="239"/>
        <v>0</v>
      </c>
      <c r="X120" s="105">
        <f t="shared" si="239"/>
        <v>0</v>
      </c>
      <c r="Y120" s="105">
        <f t="shared" si="239"/>
        <v>0</v>
      </c>
      <c r="Z120" s="105">
        <f t="shared" si="239"/>
        <v>0</v>
      </c>
      <c r="AA120" s="105">
        <f t="shared" si="239"/>
        <v>36.076499999999996</v>
      </c>
      <c r="AB120" s="105">
        <f t="shared" si="239"/>
        <v>83.16</v>
      </c>
      <c r="AC120" s="105">
        <f t="shared" si="239"/>
        <v>103.95</v>
      </c>
      <c r="AD120" s="105">
        <f t="shared" si="239"/>
        <v>124.74000000000001</v>
      </c>
      <c r="AE120" s="105">
        <f t="shared" si="239"/>
        <v>124.74000000000001</v>
      </c>
      <c r="AF120" s="105">
        <f t="shared" si="239"/>
        <v>124.74000000000001</v>
      </c>
      <c r="AG120" s="105">
        <f t="shared" si="239"/>
        <v>124.74000000000001</v>
      </c>
      <c r="AH120" s="105">
        <f t="shared" ref="AH120:AO120" si="240">IF(AH115&gt;AG122,(AH115-AG122)*AH117,0)</f>
        <v>124.74000000000001</v>
      </c>
      <c r="AI120" s="105">
        <f t="shared" si="240"/>
        <v>74.844000000000008</v>
      </c>
      <c r="AJ120" s="105">
        <f t="shared" si="240"/>
        <v>24.948000000000004</v>
      </c>
      <c r="AK120" s="105">
        <f t="shared" si="240"/>
        <v>24.948000000000004</v>
      </c>
      <c r="AL120" s="105">
        <f t="shared" si="240"/>
        <v>24.948000000000004</v>
      </c>
      <c r="AM120" s="105">
        <f t="shared" si="240"/>
        <v>24.948000000000004</v>
      </c>
      <c r="AN120" s="105">
        <f t="shared" si="240"/>
        <v>24.948000000000004</v>
      </c>
      <c r="AO120" s="105">
        <f t="shared" si="240"/>
        <v>24.948000000000004</v>
      </c>
      <c r="AP120" s="105">
        <f t="shared" ref="AP120:AX120" si="241">IF(AP115&gt;AO122,(AP115-AO122)*AP117,0)</f>
        <v>24.948000000000004</v>
      </c>
      <c r="AQ120" s="105">
        <f t="shared" si="241"/>
        <v>24.948000000000004</v>
      </c>
      <c r="AR120" s="105">
        <f t="shared" si="241"/>
        <v>24.948000000000004</v>
      </c>
      <c r="AS120" s="105">
        <f t="shared" si="241"/>
        <v>24.948000000000004</v>
      </c>
      <c r="AT120" s="105">
        <f t="shared" si="241"/>
        <v>24.948000000000004</v>
      </c>
      <c r="AU120" s="105">
        <f t="shared" si="241"/>
        <v>24.948000000000004</v>
      </c>
      <c r="AV120" s="105">
        <f t="shared" si="241"/>
        <v>24.948000000000004</v>
      </c>
      <c r="AW120" s="105">
        <f t="shared" si="241"/>
        <v>24.948000000000004</v>
      </c>
      <c r="AX120" s="105">
        <f t="shared" si="241"/>
        <v>24.948000000000004</v>
      </c>
      <c r="AY120" s="105">
        <f t="shared" ref="AY120:BK120" si="242">IF(AY115&gt;AX122,(AY115-AX122)*AY117,0)</f>
        <v>24.948000000000004</v>
      </c>
      <c r="AZ120" s="105">
        <f t="shared" si="242"/>
        <v>24.948000000000004</v>
      </c>
      <c r="BA120" s="105">
        <f t="shared" si="242"/>
        <v>24.948000000000004</v>
      </c>
      <c r="BB120" s="105">
        <f t="shared" si="242"/>
        <v>24.948000000000004</v>
      </c>
      <c r="BC120" s="105">
        <f t="shared" si="242"/>
        <v>24.948000000000004</v>
      </c>
      <c r="BD120" s="105">
        <f t="shared" si="242"/>
        <v>24.948000000000004</v>
      </c>
      <c r="BE120" s="105">
        <f t="shared" si="242"/>
        <v>24.948000000000004</v>
      </c>
      <c r="BF120" s="105">
        <f t="shared" si="242"/>
        <v>24.948000000000004</v>
      </c>
      <c r="BG120" s="105">
        <f t="shared" si="242"/>
        <v>24.948000000000004</v>
      </c>
      <c r="BH120" s="105">
        <f t="shared" si="242"/>
        <v>24.948000000000004</v>
      </c>
      <c r="BI120" s="105">
        <f t="shared" si="242"/>
        <v>24.948000000000004</v>
      </c>
      <c r="BJ120" s="105">
        <f t="shared" si="242"/>
        <v>24.948000000000004</v>
      </c>
      <c r="BK120" s="105">
        <f t="shared" si="242"/>
        <v>24.948000000000004</v>
      </c>
    </row>
    <row r="121" spans="1:63" x14ac:dyDescent="0.35">
      <c r="F121" s="93" t="s">
        <v>66</v>
      </c>
      <c r="G121" s="88" t="s">
        <v>48</v>
      </c>
      <c r="H121" s="87" t="s">
        <v>40</v>
      </c>
      <c r="N121" s="105">
        <f>IF(N115-N120&lt;0,-(N115-N120)*N118,-(N115-N120))</f>
        <v>5.4</v>
      </c>
      <c r="O121" s="105">
        <f t="shared" ref="O121:BK121" si="243">IF(O115-O120&lt;0,-(O115-O120)*O118,-(O115-O120))</f>
        <v>15.75</v>
      </c>
      <c r="P121" s="105">
        <f t="shared" si="243"/>
        <v>15.75</v>
      </c>
      <c r="Q121" s="105">
        <f t="shared" si="243"/>
        <v>21.75</v>
      </c>
      <c r="R121" s="105">
        <f t="shared" si="243"/>
        <v>21.75</v>
      </c>
      <c r="S121" s="105">
        <f t="shared" si="243"/>
        <v>21.75</v>
      </c>
      <c r="T121" s="105">
        <f t="shared" si="243"/>
        <v>25.875</v>
      </c>
      <c r="U121" s="105">
        <f t="shared" si="243"/>
        <v>25.875</v>
      </c>
      <c r="V121" s="105">
        <f t="shared" si="243"/>
        <v>25.875</v>
      </c>
      <c r="W121" s="105">
        <f t="shared" si="243"/>
        <v>25.875</v>
      </c>
      <c r="X121" s="105">
        <f t="shared" si="243"/>
        <v>29.4</v>
      </c>
      <c r="Y121" s="105">
        <f t="shared" si="243"/>
        <v>-22.166666666666664</v>
      </c>
      <c r="Z121" s="105">
        <f t="shared" si="243"/>
        <v>-115.5</v>
      </c>
      <c r="AA121" s="105">
        <f t="shared" si="243"/>
        <v>-194.92349999999999</v>
      </c>
      <c r="AB121" s="105">
        <f t="shared" si="243"/>
        <v>-224.83999999999995</v>
      </c>
      <c r="AC121" s="105">
        <f t="shared" si="243"/>
        <v>-281.05</v>
      </c>
      <c r="AD121" s="105">
        <f t="shared" si="243"/>
        <v>-337.26</v>
      </c>
      <c r="AE121" s="105">
        <f t="shared" si="243"/>
        <v>-337.26</v>
      </c>
      <c r="AF121" s="105">
        <f t="shared" si="243"/>
        <v>-337.26</v>
      </c>
      <c r="AG121" s="105">
        <f t="shared" si="243"/>
        <v>-337.26</v>
      </c>
      <c r="AH121" s="105">
        <f t="shared" si="243"/>
        <v>-337.26</v>
      </c>
      <c r="AI121" s="105">
        <f t="shared" si="243"/>
        <v>-202.35599999999999</v>
      </c>
      <c r="AJ121" s="105">
        <f t="shared" si="243"/>
        <v>-67.451999999999998</v>
      </c>
      <c r="AK121" s="105">
        <f t="shared" si="243"/>
        <v>-67.451999999999998</v>
      </c>
      <c r="AL121" s="105">
        <f t="shared" si="243"/>
        <v>-67.451999999999998</v>
      </c>
      <c r="AM121" s="105">
        <f t="shared" si="243"/>
        <v>-67.451999999999998</v>
      </c>
      <c r="AN121" s="105">
        <f t="shared" si="243"/>
        <v>-67.451999999999998</v>
      </c>
      <c r="AO121" s="105">
        <f t="shared" si="243"/>
        <v>-67.451999999999998</v>
      </c>
      <c r="AP121" s="105">
        <f t="shared" si="243"/>
        <v>-67.451999999999998</v>
      </c>
      <c r="AQ121" s="105">
        <f t="shared" si="243"/>
        <v>-67.451999999999998</v>
      </c>
      <c r="AR121" s="105">
        <f t="shared" si="243"/>
        <v>-67.451999999999998</v>
      </c>
      <c r="AS121" s="105">
        <f t="shared" si="243"/>
        <v>-67.451999999999998</v>
      </c>
      <c r="AT121" s="105">
        <f t="shared" si="243"/>
        <v>-67.451999999999998</v>
      </c>
      <c r="AU121" s="105">
        <f t="shared" si="243"/>
        <v>-67.451999999999998</v>
      </c>
      <c r="AV121" s="105">
        <f t="shared" si="243"/>
        <v>-67.451999999999998</v>
      </c>
      <c r="AW121" s="105">
        <f t="shared" si="243"/>
        <v>-67.451999999999998</v>
      </c>
      <c r="AX121" s="105">
        <f t="shared" si="243"/>
        <v>-67.451999999999998</v>
      </c>
      <c r="AY121" s="105">
        <f t="shared" si="243"/>
        <v>-67.451999999999998</v>
      </c>
      <c r="AZ121" s="105">
        <f t="shared" si="243"/>
        <v>-67.451999999999998</v>
      </c>
      <c r="BA121" s="105">
        <f t="shared" si="243"/>
        <v>-67.451999999999998</v>
      </c>
      <c r="BB121" s="105">
        <f t="shared" si="243"/>
        <v>-67.451999999999998</v>
      </c>
      <c r="BC121" s="105">
        <f t="shared" si="243"/>
        <v>-67.451999999999998</v>
      </c>
      <c r="BD121" s="105">
        <f t="shared" si="243"/>
        <v>-67.451999999999998</v>
      </c>
      <c r="BE121" s="105">
        <f t="shared" si="243"/>
        <v>-67.451999999999998</v>
      </c>
      <c r="BF121" s="105">
        <f t="shared" si="243"/>
        <v>-67.451999999999998</v>
      </c>
      <c r="BG121" s="105">
        <f t="shared" si="243"/>
        <v>-67.451999999999998</v>
      </c>
      <c r="BH121" s="105">
        <f t="shared" si="243"/>
        <v>-67.451999999999998</v>
      </c>
      <c r="BI121" s="105">
        <f t="shared" si="243"/>
        <v>-67.451999999999998</v>
      </c>
      <c r="BJ121" s="105">
        <f t="shared" si="243"/>
        <v>-67.451999999999998</v>
      </c>
      <c r="BK121" s="105">
        <f t="shared" si="243"/>
        <v>-67.451999999999998</v>
      </c>
    </row>
    <row r="122" spans="1:63" x14ac:dyDescent="0.35">
      <c r="F122" s="93" t="s">
        <v>67</v>
      </c>
      <c r="G122" s="88" t="s">
        <v>48</v>
      </c>
      <c r="H122" s="87" t="s">
        <v>40</v>
      </c>
      <c r="M122" s="22">
        <f>J119</f>
        <v>0</v>
      </c>
      <c r="N122" s="105">
        <f>IF(M122+N121&lt;0,0,M122+N121)</f>
        <v>5.4</v>
      </c>
      <c r="O122" s="105">
        <f t="shared" ref="O122:BK122" si="244">IF(N122+O121&lt;0,0,N122+O121)</f>
        <v>21.15</v>
      </c>
      <c r="P122" s="105">
        <f t="shared" si="244"/>
        <v>36.9</v>
      </c>
      <c r="Q122" s="105">
        <f t="shared" si="244"/>
        <v>58.65</v>
      </c>
      <c r="R122" s="105">
        <f t="shared" si="244"/>
        <v>80.400000000000006</v>
      </c>
      <c r="S122" s="105">
        <f t="shared" si="244"/>
        <v>102.15</v>
      </c>
      <c r="T122" s="105">
        <f t="shared" si="244"/>
        <v>128.02500000000001</v>
      </c>
      <c r="U122" s="105">
        <f t="shared" si="244"/>
        <v>153.9</v>
      </c>
      <c r="V122" s="105">
        <f t="shared" si="244"/>
        <v>179.77500000000001</v>
      </c>
      <c r="W122" s="105">
        <f t="shared" si="244"/>
        <v>205.65</v>
      </c>
      <c r="X122" s="105">
        <f t="shared" si="244"/>
        <v>235.05</v>
      </c>
      <c r="Y122" s="105">
        <f t="shared" si="244"/>
        <v>212.88333333333335</v>
      </c>
      <c r="Z122" s="105">
        <f t="shared" si="244"/>
        <v>97.383333333333354</v>
      </c>
      <c r="AA122" s="105">
        <f t="shared" si="244"/>
        <v>0</v>
      </c>
      <c r="AB122" s="105">
        <f t="shared" si="244"/>
        <v>0</v>
      </c>
      <c r="AC122" s="105">
        <f t="shared" si="244"/>
        <v>0</v>
      </c>
      <c r="AD122" s="105">
        <f t="shared" si="244"/>
        <v>0</v>
      </c>
      <c r="AE122" s="105">
        <f t="shared" si="244"/>
        <v>0</v>
      </c>
      <c r="AF122" s="105">
        <f t="shared" si="244"/>
        <v>0</v>
      </c>
      <c r="AG122" s="105">
        <f t="shared" si="244"/>
        <v>0</v>
      </c>
      <c r="AH122" s="105">
        <f t="shared" si="244"/>
        <v>0</v>
      </c>
      <c r="AI122" s="105">
        <f t="shared" si="244"/>
        <v>0</v>
      </c>
      <c r="AJ122" s="105">
        <f t="shared" si="244"/>
        <v>0</v>
      </c>
      <c r="AK122" s="105">
        <f t="shared" si="244"/>
        <v>0</v>
      </c>
      <c r="AL122" s="105">
        <f t="shared" si="244"/>
        <v>0</v>
      </c>
      <c r="AM122" s="105">
        <f t="shared" si="244"/>
        <v>0</v>
      </c>
      <c r="AN122" s="105">
        <f t="shared" si="244"/>
        <v>0</v>
      </c>
      <c r="AO122" s="105">
        <f t="shared" si="244"/>
        <v>0</v>
      </c>
      <c r="AP122" s="105">
        <f t="shared" si="244"/>
        <v>0</v>
      </c>
      <c r="AQ122" s="105">
        <f t="shared" si="244"/>
        <v>0</v>
      </c>
      <c r="AR122" s="105">
        <f t="shared" si="244"/>
        <v>0</v>
      </c>
      <c r="AS122" s="105">
        <f t="shared" si="244"/>
        <v>0</v>
      </c>
      <c r="AT122" s="105">
        <f t="shared" si="244"/>
        <v>0</v>
      </c>
      <c r="AU122" s="105">
        <f t="shared" si="244"/>
        <v>0</v>
      </c>
      <c r="AV122" s="105">
        <f t="shared" si="244"/>
        <v>0</v>
      </c>
      <c r="AW122" s="105">
        <f t="shared" si="244"/>
        <v>0</v>
      </c>
      <c r="AX122" s="105">
        <f t="shared" si="244"/>
        <v>0</v>
      </c>
      <c r="AY122" s="105">
        <f t="shared" si="244"/>
        <v>0</v>
      </c>
      <c r="AZ122" s="105">
        <f t="shared" si="244"/>
        <v>0</v>
      </c>
      <c r="BA122" s="105">
        <f t="shared" si="244"/>
        <v>0</v>
      </c>
      <c r="BB122" s="105">
        <f t="shared" si="244"/>
        <v>0</v>
      </c>
      <c r="BC122" s="105">
        <f t="shared" si="244"/>
        <v>0</v>
      </c>
      <c r="BD122" s="105">
        <f t="shared" si="244"/>
        <v>0</v>
      </c>
      <c r="BE122" s="105">
        <f t="shared" si="244"/>
        <v>0</v>
      </c>
      <c r="BF122" s="105">
        <f t="shared" si="244"/>
        <v>0</v>
      </c>
      <c r="BG122" s="105">
        <f t="shared" si="244"/>
        <v>0</v>
      </c>
      <c r="BH122" s="105">
        <f t="shared" si="244"/>
        <v>0</v>
      </c>
      <c r="BI122" s="105">
        <f t="shared" si="244"/>
        <v>0</v>
      </c>
      <c r="BJ122" s="105">
        <f t="shared" si="244"/>
        <v>0</v>
      </c>
      <c r="BK122" s="105">
        <f t="shared" si="244"/>
        <v>0</v>
      </c>
    </row>
    <row r="123" spans="1:63" x14ac:dyDescent="0.35">
      <c r="F123" s="142" t="s">
        <v>68</v>
      </c>
      <c r="G123" s="143" t="s">
        <v>48</v>
      </c>
      <c r="H123" s="144" t="s">
        <v>40</v>
      </c>
      <c r="I123" s="35"/>
      <c r="J123" s="35"/>
      <c r="K123" s="35"/>
      <c r="L123" s="35"/>
      <c r="M123" s="35"/>
      <c r="N123" s="35">
        <f>N120</f>
        <v>0</v>
      </c>
      <c r="O123" s="35">
        <f t="shared" ref="O123:AO123" si="245">O120</f>
        <v>0</v>
      </c>
      <c r="P123" s="35">
        <f t="shared" si="245"/>
        <v>0</v>
      </c>
      <c r="Q123" s="35">
        <f t="shared" si="245"/>
        <v>0</v>
      </c>
      <c r="R123" s="35">
        <f t="shared" si="245"/>
        <v>0</v>
      </c>
      <c r="S123" s="35">
        <f t="shared" si="245"/>
        <v>0</v>
      </c>
      <c r="T123" s="35">
        <f t="shared" si="245"/>
        <v>0</v>
      </c>
      <c r="U123" s="35">
        <f t="shared" si="245"/>
        <v>0</v>
      </c>
      <c r="V123" s="35">
        <f t="shared" si="245"/>
        <v>0</v>
      </c>
      <c r="W123" s="35">
        <f t="shared" si="245"/>
        <v>0</v>
      </c>
      <c r="X123" s="35">
        <f t="shared" si="245"/>
        <v>0</v>
      </c>
      <c r="Y123" s="35">
        <f t="shared" si="245"/>
        <v>0</v>
      </c>
      <c r="Z123" s="35">
        <f t="shared" si="245"/>
        <v>0</v>
      </c>
      <c r="AA123" s="35">
        <f t="shared" si="245"/>
        <v>36.076499999999996</v>
      </c>
      <c r="AB123" s="35">
        <f t="shared" si="245"/>
        <v>83.16</v>
      </c>
      <c r="AC123" s="35">
        <f t="shared" si="245"/>
        <v>103.95</v>
      </c>
      <c r="AD123" s="35">
        <f t="shared" si="245"/>
        <v>124.74000000000001</v>
      </c>
      <c r="AE123" s="35">
        <f t="shared" si="245"/>
        <v>124.74000000000001</v>
      </c>
      <c r="AF123" s="35">
        <f t="shared" si="245"/>
        <v>124.74000000000001</v>
      </c>
      <c r="AG123" s="35">
        <f t="shared" si="245"/>
        <v>124.74000000000001</v>
      </c>
      <c r="AH123" s="35">
        <f t="shared" si="245"/>
        <v>124.74000000000001</v>
      </c>
      <c r="AI123" s="35">
        <f t="shared" si="245"/>
        <v>74.844000000000008</v>
      </c>
      <c r="AJ123" s="35">
        <f t="shared" si="245"/>
        <v>24.948000000000004</v>
      </c>
      <c r="AK123" s="35">
        <f t="shared" si="245"/>
        <v>24.948000000000004</v>
      </c>
      <c r="AL123" s="35">
        <f t="shared" si="245"/>
        <v>24.948000000000004</v>
      </c>
      <c r="AM123" s="35">
        <f t="shared" si="245"/>
        <v>24.948000000000004</v>
      </c>
      <c r="AN123" s="35">
        <f t="shared" si="245"/>
        <v>24.948000000000004</v>
      </c>
      <c r="AO123" s="35">
        <f t="shared" si="245"/>
        <v>24.948000000000004</v>
      </c>
      <c r="AP123" s="35">
        <f t="shared" ref="AP123:AX123" si="246">AP120</f>
        <v>24.948000000000004</v>
      </c>
      <c r="AQ123" s="35">
        <f t="shared" si="246"/>
        <v>24.948000000000004</v>
      </c>
      <c r="AR123" s="140">
        <f t="shared" si="246"/>
        <v>24.948000000000004</v>
      </c>
      <c r="AS123" s="140">
        <f t="shared" si="246"/>
        <v>24.948000000000004</v>
      </c>
      <c r="AT123" s="140">
        <f t="shared" si="246"/>
        <v>24.948000000000004</v>
      </c>
      <c r="AU123" s="140">
        <f t="shared" si="246"/>
        <v>24.948000000000004</v>
      </c>
      <c r="AV123" s="140">
        <f t="shared" si="246"/>
        <v>24.948000000000004</v>
      </c>
      <c r="AW123" s="140">
        <f t="shared" si="246"/>
        <v>24.948000000000004</v>
      </c>
      <c r="AX123" s="140">
        <f t="shared" si="246"/>
        <v>24.948000000000004</v>
      </c>
      <c r="AY123" s="140">
        <f t="shared" ref="AY123:BK123" si="247">AY120</f>
        <v>24.948000000000004</v>
      </c>
      <c r="AZ123" s="140">
        <f t="shared" si="247"/>
        <v>24.948000000000004</v>
      </c>
      <c r="BA123" s="140">
        <f t="shared" si="247"/>
        <v>24.948000000000004</v>
      </c>
      <c r="BB123" s="140">
        <f t="shared" si="247"/>
        <v>24.948000000000004</v>
      </c>
      <c r="BC123" s="140">
        <f t="shared" si="247"/>
        <v>24.948000000000004</v>
      </c>
      <c r="BD123" s="140">
        <f t="shared" si="247"/>
        <v>24.948000000000004</v>
      </c>
      <c r="BE123" s="140">
        <f t="shared" si="247"/>
        <v>24.948000000000004</v>
      </c>
      <c r="BF123" s="140">
        <f t="shared" si="247"/>
        <v>24.948000000000004</v>
      </c>
      <c r="BG123" s="140">
        <f t="shared" si="247"/>
        <v>24.948000000000004</v>
      </c>
      <c r="BH123" s="140">
        <f t="shared" si="247"/>
        <v>24.948000000000004</v>
      </c>
      <c r="BI123" s="140">
        <f t="shared" si="247"/>
        <v>24.948000000000004</v>
      </c>
      <c r="BJ123" s="140">
        <f t="shared" si="247"/>
        <v>24.948000000000004</v>
      </c>
      <c r="BK123" s="140">
        <f t="shared" si="247"/>
        <v>24.948000000000004</v>
      </c>
    </row>
    <row r="124" spans="1:63" x14ac:dyDescent="0.35">
      <c r="F124" s="93"/>
      <c r="N124" s="105"/>
      <c r="O124" s="105"/>
      <c r="P124" s="105"/>
      <c r="Q124" s="105"/>
      <c r="R124" s="105"/>
      <c r="S124" s="105"/>
      <c r="T124" s="105"/>
      <c r="U124" s="105"/>
      <c r="V124" s="105"/>
      <c r="W124" s="105"/>
      <c r="X124" s="105"/>
      <c r="Y124" s="105"/>
      <c r="Z124" s="105"/>
      <c r="AA124" s="105"/>
      <c r="AB124" s="105"/>
      <c r="AC124" s="105"/>
      <c r="AD124" s="105"/>
      <c r="AE124" s="105"/>
      <c r="AF124" s="105"/>
      <c r="AG124" s="105"/>
    </row>
    <row r="125" spans="1:63" x14ac:dyDescent="0.35">
      <c r="F125" s="142" t="s">
        <v>70</v>
      </c>
      <c r="G125" s="35"/>
      <c r="H125" s="35"/>
      <c r="I125" s="35"/>
      <c r="J125" s="35"/>
      <c r="K125" s="35"/>
      <c r="L125" s="35"/>
      <c r="M125" s="35"/>
      <c r="N125" s="35">
        <f>N115-N123</f>
        <v>-6</v>
      </c>
      <c r="O125" s="35">
        <f t="shared" ref="O125:AG125" si="248">O115-O123</f>
        <v>-17.5</v>
      </c>
      <c r="P125" s="35">
        <f t="shared" si="248"/>
        <v>-17.5</v>
      </c>
      <c r="Q125" s="35">
        <f t="shared" si="248"/>
        <v>-24.166666666666668</v>
      </c>
      <c r="R125" s="35">
        <f t="shared" si="248"/>
        <v>-24.166666666666668</v>
      </c>
      <c r="S125" s="35">
        <f t="shared" si="248"/>
        <v>-24.166666666666668</v>
      </c>
      <c r="T125" s="35">
        <f t="shared" si="248"/>
        <v>-28.75</v>
      </c>
      <c r="U125" s="35">
        <f t="shared" si="248"/>
        <v>-28.75</v>
      </c>
      <c r="V125" s="35">
        <f t="shared" si="248"/>
        <v>-28.75</v>
      </c>
      <c r="W125" s="35">
        <f t="shared" si="248"/>
        <v>-28.75</v>
      </c>
      <c r="X125" s="35">
        <f t="shared" si="248"/>
        <v>-32.666666666666664</v>
      </c>
      <c r="Y125" s="35">
        <f t="shared" si="248"/>
        <v>22.166666666666664</v>
      </c>
      <c r="Z125" s="35">
        <f t="shared" si="248"/>
        <v>115.5</v>
      </c>
      <c r="AA125" s="35">
        <f t="shared" si="248"/>
        <v>194.92349999999999</v>
      </c>
      <c r="AB125" s="35">
        <f t="shared" si="248"/>
        <v>224.83999999999995</v>
      </c>
      <c r="AC125" s="35">
        <f t="shared" si="248"/>
        <v>281.05</v>
      </c>
      <c r="AD125" s="35">
        <f t="shared" si="248"/>
        <v>337.26</v>
      </c>
      <c r="AE125" s="35">
        <f t="shared" si="248"/>
        <v>337.26</v>
      </c>
      <c r="AF125" s="35">
        <f t="shared" si="248"/>
        <v>337.26</v>
      </c>
      <c r="AG125" s="35">
        <f t="shared" si="248"/>
        <v>337.26</v>
      </c>
      <c r="AH125" s="35">
        <f t="shared" ref="AH125:AO125" si="249">AH115-AH123</f>
        <v>337.26</v>
      </c>
      <c r="AI125" s="35">
        <f t="shared" si="249"/>
        <v>202.35599999999999</v>
      </c>
      <c r="AJ125" s="35">
        <f t="shared" si="249"/>
        <v>67.451999999999998</v>
      </c>
      <c r="AK125" s="35">
        <f t="shared" si="249"/>
        <v>67.451999999999998</v>
      </c>
      <c r="AL125" s="35">
        <f t="shared" si="249"/>
        <v>67.451999999999998</v>
      </c>
      <c r="AM125" s="35">
        <f t="shared" si="249"/>
        <v>67.451999999999998</v>
      </c>
      <c r="AN125" s="35">
        <f t="shared" si="249"/>
        <v>67.451999999999998</v>
      </c>
      <c r="AO125" s="35">
        <f t="shared" si="249"/>
        <v>67.451999999999998</v>
      </c>
      <c r="AP125" s="35">
        <f t="shared" ref="AP125:AX125" si="250">AP115-AP123</f>
        <v>67.451999999999998</v>
      </c>
      <c r="AQ125" s="35">
        <f t="shared" si="250"/>
        <v>67.451999999999998</v>
      </c>
      <c r="AR125" s="140">
        <f t="shared" si="250"/>
        <v>67.451999999999998</v>
      </c>
      <c r="AS125" s="140">
        <f t="shared" si="250"/>
        <v>67.451999999999998</v>
      </c>
      <c r="AT125" s="140">
        <f t="shared" si="250"/>
        <v>67.451999999999998</v>
      </c>
      <c r="AU125" s="140">
        <f t="shared" si="250"/>
        <v>67.451999999999998</v>
      </c>
      <c r="AV125" s="140">
        <f t="shared" si="250"/>
        <v>67.451999999999998</v>
      </c>
      <c r="AW125" s="140">
        <f t="shared" si="250"/>
        <v>67.451999999999998</v>
      </c>
      <c r="AX125" s="140">
        <f t="shared" si="250"/>
        <v>67.451999999999998</v>
      </c>
      <c r="AY125" s="140">
        <f t="shared" ref="AY125:BK125" si="251">AY115-AY123</f>
        <v>67.451999999999998</v>
      </c>
      <c r="AZ125" s="140">
        <f t="shared" si="251"/>
        <v>67.451999999999998</v>
      </c>
      <c r="BA125" s="140">
        <f t="shared" si="251"/>
        <v>67.451999999999998</v>
      </c>
      <c r="BB125" s="140">
        <f t="shared" si="251"/>
        <v>67.451999999999998</v>
      </c>
      <c r="BC125" s="140">
        <f t="shared" si="251"/>
        <v>67.451999999999998</v>
      </c>
      <c r="BD125" s="140">
        <f t="shared" si="251"/>
        <v>67.451999999999998</v>
      </c>
      <c r="BE125" s="140">
        <f t="shared" si="251"/>
        <v>67.451999999999998</v>
      </c>
      <c r="BF125" s="140">
        <f t="shared" si="251"/>
        <v>67.451999999999998</v>
      </c>
      <c r="BG125" s="140">
        <f t="shared" si="251"/>
        <v>67.451999999999998</v>
      </c>
      <c r="BH125" s="140">
        <f t="shared" si="251"/>
        <v>67.451999999999998</v>
      </c>
      <c r="BI125" s="140">
        <f t="shared" si="251"/>
        <v>67.451999999999998</v>
      </c>
      <c r="BJ125" s="140">
        <f t="shared" si="251"/>
        <v>67.451999999999998</v>
      </c>
      <c r="BK125" s="140">
        <f t="shared" si="251"/>
        <v>67.451999999999998</v>
      </c>
    </row>
    <row r="126" spans="1:63" x14ac:dyDescent="0.35">
      <c r="F126" s="21"/>
    </row>
    <row r="127" spans="1:63" ht="13.15" x14ac:dyDescent="0.4">
      <c r="A127" s="124"/>
      <c r="F127" s="93" t="s">
        <v>169</v>
      </c>
      <c r="G127" s="88" t="s">
        <v>45</v>
      </c>
      <c r="H127" s="87" t="s">
        <v>44</v>
      </c>
      <c r="J127" s="95">
        <f>Assumptions!G91</f>
        <v>0.1</v>
      </c>
      <c r="AB127" s="105"/>
      <c r="AC127" s="105"/>
    </row>
    <row r="128" spans="1:63" ht="13.15" x14ac:dyDescent="0.4">
      <c r="A128" s="124"/>
      <c r="F128" s="158" t="s">
        <v>169</v>
      </c>
      <c r="G128" s="88" t="s">
        <v>48</v>
      </c>
      <c r="H128" s="87" t="s">
        <v>40</v>
      </c>
      <c r="N128" s="22">
        <f>N110*$J$127</f>
        <v>0</v>
      </c>
      <c r="O128" s="22">
        <f t="shared" ref="O128:BK128" si="252">O110*$J$127</f>
        <v>0</v>
      </c>
      <c r="P128" s="22">
        <f t="shared" si="252"/>
        <v>0</v>
      </c>
      <c r="Q128" s="22">
        <f t="shared" si="252"/>
        <v>0</v>
      </c>
      <c r="R128" s="22">
        <f t="shared" si="252"/>
        <v>0</v>
      </c>
      <c r="S128" s="22">
        <f t="shared" si="252"/>
        <v>0</v>
      </c>
      <c r="T128" s="22">
        <f t="shared" si="252"/>
        <v>0</v>
      </c>
      <c r="U128" s="22">
        <f t="shared" si="252"/>
        <v>0</v>
      </c>
      <c r="V128" s="22">
        <f t="shared" si="252"/>
        <v>0</v>
      </c>
      <c r="W128" s="22">
        <f t="shared" si="252"/>
        <v>0</v>
      </c>
      <c r="X128" s="22">
        <f t="shared" si="252"/>
        <v>0</v>
      </c>
      <c r="Y128" s="22">
        <f t="shared" si="252"/>
        <v>6.4166666666666661</v>
      </c>
      <c r="Z128" s="22">
        <f t="shared" si="252"/>
        <v>19.25</v>
      </c>
      <c r="AA128" s="22">
        <f t="shared" si="252"/>
        <v>38.5</v>
      </c>
      <c r="AB128" s="22">
        <f t="shared" si="252"/>
        <v>51.333333333333329</v>
      </c>
      <c r="AC128" s="22">
        <f t="shared" si="252"/>
        <v>64.166666666666671</v>
      </c>
      <c r="AD128" s="22">
        <f t="shared" si="252"/>
        <v>77</v>
      </c>
      <c r="AE128" s="22">
        <f t="shared" si="252"/>
        <v>77</v>
      </c>
      <c r="AF128" s="22">
        <f t="shared" si="252"/>
        <v>77</v>
      </c>
      <c r="AG128" s="22">
        <f t="shared" si="252"/>
        <v>77</v>
      </c>
      <c r="AH128" s="22">
        <f t="shared" si="252"/>
        <v>77</v>
      </c>
      <c r="AI128" s="22">
        <f t="shared" si="252"/>
        <v>46.2</v>
      </c>
      <c r="AJ128" s="22">
        <f t="shared" si="252"/>
        <v>15.4</v>
      </c>
      <c r="AK128" s="22">
        <f t="shared" si="252"/>
        <v>15.4</v>
      </c>
      <c r="AL128" s="22">
        <f t="shared" si="252"/>
        <v>15.4</v>
      </c>
      <c r="AM128" s="22">
        <f t="shared" si="252"/>
        <v>15.4</v>
      </c>
      <c r="AN128" s="22">
        <f t="shared" si="252"/>
        <v>15.4</v>
      </c>
      <c r="AO128" s="22">
        <f t="shared" si="252"/>
        <v>15.4</v>
      </c>
      <c r="AP128" s="22">
        <f t="shared" si="252"/>
        <v>15.4</v>
      </c>
      <c r="AQ128" s="22">
        <f t="shared" si="252"/>
        <v>15.4</v>
      </c>
      <c r="AR128" s="22">
        <f t="shared" si="252"/>
        <v>15.4</v>
      </c>
      <c r="AS128" s="22">
        <f t="shared" si="252"/>
        <v>15.4</v>
      </c>
      <c r="AT128" s="22">
        <f t="shared" si="252"/>
        <v>15.4</v>
      </c>
      <c r="AU128" s="22">
        <f t="shared" si="252"/>
        <v>15.4</v>
      </c>
      <c r="AV128" s="22">
        <f t="shared" si="252"/>
        <v>15.4</v>
      </c>
      <c r="AW128" s="22">
        <f t="shared" si="252"/>
        <v>15.4</v>
      </c>
      <c r="AX128" s="22">
        <f t="shared" si="252"/>
        <v>15.4</v>
      </c>
      <c r="AY128" s="22">
        <f t="shared" si="252"/>
        <v>15.4</v>
      </c>
      <c r="AZ128" s="22">
        <f t="shared" si="252"/>
        <v>15.4</v>
      </c>
      <c r="BA128" s="22">
        <f t="shared" si="252"/>
        <v>15.4</v>
      </c>
      <c r="BB128" s="22">
        <f t="shared" si="252"/>
        <v>15.4</v>
      </c>
      <c r="BC128" s="22">
        <f t="shared" si="252"/>
        <v>15.4</v>
      </c>
      <c r="BD128" s="22">
        <f t="shared" si="252"/>
        <v>15.4</v>
      </c>
      <c r="BE128" s="22">
        <f t="shared" si="252"/>
        <v>15.4</v>
      </c>
      <c r="BF128" s="22">
        <f t="shared" si="252"/>
        <v>15.4</v>
      </c>
      <c r="BG128" s="22">
        <f t="shared" si="252"/>
        <v>15.4</v>
      </c>
      <c r="BH128" s="22">
        <f t="shared" si="252"/>
        <v>15.4</v>
      </c>
      <c r="BI128" s="22">
        <f t="shared" si="252"/>
        <v>15.4</v>
      </c>
      <c r="BJ128" s="22">
        <f t="shared" si="252"/>
        <v>15.4</v>
      </c>
      <c r="BK128" s="22">
        <f t="shared" si="252"/>
        <v>15.4</v>
      </c>
    </row>
    <row r="129" spans="1:63" ht="13.15" x14ac:dyDescent="0.4">
      <c r="A129" s="124"/>
      <c r="F129" s="93" t="s">
        <v>168</v>
      </c>
      <c r="G129" s="88" t="s">
        <v>48</v>
      </c>
      <c r="H129" s="87" t="s">
        <v>40</v>
      </c>
      <c r="N129" s="22">
        <f>N128-M128</f>
        <v>0</v>
      </c>
      <c r="O129" s="22">
        <f t="shared" ref="O129:BK129" si="253">O128-N128</f>
        <v>0</v>
      </c>
      <c r="P129" s="22">
        <f t="shared" si="253"/>
        <v>0</v>
      </c>
      <c r="Q129" s="22">
        <f t="shared" si="253"/>
        <v>0</v>
      </c>
      <c r="R129" s="22">
        <f t="shared" si="253"/>
        <v>0</v>
      </c>
      <c r="S129" s="22">
        <f t="shared" si="253"/>
        <v>0</v>
      </c>
      <c r="T129" s="22">
        <f t="shared" si="253"/>
        <v>0</v>
      </c>
      <c r="U129" s="22">
        <f t="shared" si="253"/>
        <v>0</v>
      </c>
      <c r="V129" s="22">
        <f t="shared" si="253"/>
        <v>0</v>
      </c>
      <c r="W129" s="22">
        <f t="shared" si="253"/>
        <v>0</v>
      </c>
      <c r="X129" s="22">
        <f t="shared" si="253"/>
        <v>0</v>
      </c>
      <c r="Y129" s="22">
        <f t="shared" si="253"/>
        <v>6.4166666666666661</v>
      </c>
      <c r="Z129" s="22">
        <f t="shared" si="253"/>
        <v>12.833333333333334</v>
      </c>
      <c r="AA129" s="22">
        <f t="shared" si="253"/>
        <v>19.25</v>
      </c>
      <c r="AB129" s="22">
        <f t="shared" si="253"/>
        <v>12.833333333333329</v>
      </c>
      <c r="AC129" s="22">
        <f t="shared" si="253"/>
        <v>12.833333333333343</v>
      </c>
      <c r="AD129" s="22">
        <f t="shared" si="253"/>
        <v>12.833333333333329</v>
      </c>
      <c r="AE129" s="22">
        <f t="shared" si="253"/>
        <v>0</v>
      </c>
      <c r="AF129" s="22">
        <f t="shared" si="253"/>
        <v>0</v>
      </c>
      <c r="AG129" s="22">
        <f t="shared" si="253"/>
        <v>0</v>
      </c>
      <c r="AH129" s="22">
        <f t="shared" si="253"/>
        <v>0</v>
      </c>
      <c r="AI129" s="22">
        <f t="shared" si="253"/>
        <v>-30.799999999999997</v>
      </c>
      <c r="AJ129" s="22">
        <f t="shared" si="253"/>
        <v>-30.800000000000004</v>
      </c>
      <c r="AK129" s="22">
        <f t="shared" si="253"/>
        <v>0</v>
      </c>
      <c r="AL129" s="22">
        <f t="shared" si="253"/>
        <v>0</v>
      </c>
      <c r="AM129" s="22">
        <f t="shared" si="253"/>
        <v>0</v>
      </c>
      <c r="AN129" s="22">
        <f t="shared" si="253"/>
        <v>0</v>
      </c>
      <c r="AO129" s="22">
        <f t="shared" si="253"/>
        <v>0</v>
      </c>
      <c r="AP129" s="22">
        <f t="shared" si="253"/>
        <v>0</v>
      </c>
      <c r="AQ129" s="22">
        <f t="shared" si="253"/>
        <v>0</v>
      </c>
      <c r="AR129" s="22">
        <f t="shared" si="253"/>
        <v>0</v>
      </c>
      <c r="AS129" s="22">
        <f t="shared" si="253"/>
        <v>0</v>
      </c>
      <c r="AT129" s="22">
        <f t="shared" si="253"/>
        <v>0</v>
      </c>
      <c r="AU129" s="22">
        <f t="shared" si="253"/>
        <v>0</v>
      </c>
      <c r="AV129" s="22">
        <f t="shared" si="253"/>
        <v>0</v>
      </c>
      <c r="AW129" s="22">
        <f t="shared" si="253"/>
        <v>0</v>
      </c>
      <c r="AX129" s="22">
        <f t="shared" si="253"/>
        <v>0</v>
      </c>
      <c r="AY129" s="22">
        <f t="shared" si="253"/>
        <v>0</v>
      </c>
      <c r="AZ129" s="22">
        <f t="shared" si="253"/>
        <v>0</v>
      </c>
      <c r="BA129" s="22">
        <f t="shared" si="253"/>
        <v>0</v>
      </c>
      <c r="BB129" s="22">
        <f t="shared" si="253"/>
        <v>0</v>
      </c>
      <c r="BC129" s="22">
        <f t="shared" si="253"/>
        <v>0</v>
      </c>
      <c r="BD129" s="22">
        <f t="shared" si="253"/>
        <v>0</v>
      </c>
      <c r="BE129" s="22">
        <f t="shared" si="253"/>
        <v>0</v>
      </c>
      <c r="BF129" s="22">
        <f t="shared" si="253"/>
        <v>0</v>
      </c>
      <c r="BG129" s="22">
        <f t="shared" si="253"/>
        <v>0</v>
      </c>
      <c r="BH129" s="22">
        <f t="shared" si="253"/>
        <v>0</v>
      </c>
      <c r="BI129" s="22">
        <f t="shared" si="253"/>
        <v>0</v>
      </c>
      <c r="BJ129" s="22">
        <f t="shared" si="253"/>
        <v>0</v>
      </c>
      <c r="BK129" s="22">
        <f t="shared" si="253"/>
        <v>0</v>
      </c>
    </row>
    <row r="130" spans="1:63" ht="13.15" x14ac:dyDescent="0.4">
      <c r="A130" s="124"/>
      <c r="F130" s="93" t="s">
        <v>170</v>
      </c>
      <c r="G130" s="88" t="s">
        <v>48</v>
      </c>
      <c r="H130" s="87" t="s">
        <v>40</v>
      </c>
      <c r="N130" s="22">
        <f>-N129</f>
        <v>0</v>
      </c>
      <c r="O130" s="22">
        <f t="shared" ref="O130:BK130" si="254">-O129</f>
        <v>0</v>
      </c>
      <c r="P130" s="22">
        <f t="shared" si="254"/>
        <v>0</v>
      </c>
      <c r="Q130" s="22">
        <f t="shared" si="254"/>
        <v>0</v>
      </c>
      <c r="R130" s="22">
        <f t="shared" si="254"/>
        <v>0</v>
      </c>
      <c r="S130" s="22">
        <f t="shared" si="254"/>
        <v>0</v>
      </c>
      <c r="T130" s="22">
        <f t="shared" si="254"/>
        <v>0</v>
      </c>
      <c r="U130" s="22">
        <f t="shared" si="254"/>
        <v>0</v>
      </c>
      <c r="V130" s="22">
        <f t="shared" si="254"/>
        <v>0</v>
      </c>
      <c r="W130" s="22">
        <f t="shared" si="254"/>
        <v>0</v>
      </c>
      <c r="X130" s="22">
        <f t="shared" si="254"/>
        <v>0</v>
      </c>
      <c r="Y130" s="22">
        <f t="shared" si="254"/>
        <v>-6.4166666666666661</v>
      </c>
      <c r="Z130" s="22">
        <f t="shared" si="254"/>
        <v>-12.833333333333334</v>
      </c>
      <c r="AA130" s="22">
        <f t="shared" si="254"/>
        <v>-19.25</v>
      </c>
      <c r="AB130" s="22">
        <f t="shared" si="254"/>
        <v>-12.833333333333329</v>
      </c>
      <c r="AC130" s="22">
        <f t="shared" si="254"/>
        <v>-12.833333333333343</v>
      </c>
      <c r="AD130" s="22">
        <f t="shared" si="254"/>
        <v>-12.833333333333329</v>
      </c>
      <c r="AE130" s="22">
        <f t="shared" si="254"/>
        <v>0</v>
      </c>
      <c r="AF130" s="22">
        <f t="shared" si="254"/>
        <v>0</v>
      </c>
      <c r="AG130" s="22">
        <f t="shared" si="254"/>
        <v>0</v>
      </c>
      <c r="AH130" s="22">
        <f t="shared" si="254"/>
        <v>0</v>
      </c>
      <c r="AI130" s="22">
        <f t="shared" si="254"/>
        <v>30.799999999999997</v>
      </c>
      <c r="AJ130" s="22">
        <f t="shared" si="254"/>
        <v>30.800000000000004</v>
      </c>
      <c r="AK130" s="22">
        <f t="shared" si="254"/>
        <v>0</v>
      </c>
      <c r="AL130" s="22">
        <f t="shared" si="254"/>
        <v>0</v>
      </c>
      <c r="AM130" s="22">
        <f t="shared" si="254"/>
        <v>0</v>
      </c>
      <c r="AN130" s="22">
        <f t="shared" si="254"/>
        <v>0</v>
      </c>
      <c r="AO130" s="22">
        <f t="shared" si="254"/>
        <v>0</v>
      </c>
      <c r="AP130" s="22">
        <f t="shared" si="254"/>
        <v>0</v>
      </c>
      <c r="AQ130" s="22">
        <f t="shared" si="254"/>
        <v>0</v>
      </c>
      <c r="AR130" s="22">
        <f t="shared" si="254"/>
        <v>0</v>
      </c>
      <c r="AS130" s="22">
        <f t="shared" si="254"/>
        <v>0</v>
      </c>
      <c r="AT130" s="22">
        <f t="shared" si="254"/>
        <v>0</v>
      </c>
      <c r="AU130" s="22">
        <f t="shared" si="254"/>
        <v>0</v>
      </c>
      <c r="AV130" s="22">
        <f t="shared" si="254"/>
        <v>0</v>
      </c>
      <c r="AW130" s="22">
        <f t="shared" si="254"/>
        <v>0</v>
      </c>
      <c r="AX130" s="22">
        <f t="shared" si="254"/>
        <v>0</v>
      </c>
      <c r="AY130" s="22">
        <f t="shared" si="254"/>
        <v>0</v>
      </c>
      <c r="AZ130" s="22">
        <f t="shared" si="254"/>
        <v>0</v>
      </c>
      <c r="BA130" s="22">
        <f t="shared" si="254"/>
        <v>0</v>
      </c>
      <c r="BB130" s="22">
        <f t="shared" si="254"/>
        <v>0</v>
      </c>
      <c r="BC130" s="22">
        <f t="shared" si="254"/>
        <v>0</v>
      </c>
      <c r="BD130" s="22">
        <f t="shared" si="254"/>
        <v>0</v>
      </c>
      <c r="BE130" s="22">
        <f t="shared" si="254"/>
        <v>0</v>
      </c>
      <c r="BF130" s="22">
        <f t="shared" si="254"/>
        <v>0</v>
      </c>
      <c r="BG130" s="22">
        <f t="shared" si="254"/>
        <v>0</v>
      </c>
      <c r="BH130" s="22">
        <f t="shared" si="254"/>
        <v>0</v>
      </c>
      <c r="BI130" s="22">
        <f t="shared" si="254"/>
        <v>0</v>
      </c>
      <c r="BJ130" s="22">
        <f t="shared" si="254"/>
        <v>0</v>
      </c>
      <c r="BK130" s="22">
        <f t="shared" si="254"/>
        <v>0</v>
      </c>
    </row>
    <row r="131" spans="1:63" ht="13.15" x14ac:dyDescent="0.4">
      <c r="A131" s="124"/>
      <c r="F131" s="142" t="s">
        <v>171</v>
      </c>
      <c r="G131" s="143" t="s">
        <v>48</v>
      </c>
      <c r="H131" s="144" t="s">
        <v>40</v>
      </c>
      <c r="I131" s="35"/>
      <c r="J131" s="35"/>
      <c r="K131" s="35"/>
      <c r="L131" s="35"/>
      <c r="M131" s="35"/>
      <c r="N131" s="35">
        <f>N125+N130</f>
        <v>-6</v>
      </c>
      <c r="O131" s="35">
        <f>O125+O130</f>
        <v>-17.5</v>
      </c>
      <c r="P131" s="35">
        <f t="shared" ref="P131:BK131" si="255">P125+P130</f>
        <v>-17.5</v>
      </c>
      <c r="Q131" s="35">
        <f t="shared" si="255"/>
        <v>-24.166666666666668</v>
      </c>
      <c r="R131" s="35">
        <f t="shared" si="255"/>
        <v>-24.166666666666668</v>
      </c>
      <c r="S131" s="35">
        <f t="shared" si="255"/>
        <v>-24.166666666666668</v>
      </c>
      <c r="T131" s="35">
        <f t="shared" si="255"/>
        <v>-28.75</v>
      </c>
      <c r="U131" s="35">
        <f t="shared" si="255"/>
        <v>-28.75</v>
      </c>
      <c r="V131" s="35">
        <f t="shared" si="255"/>
        <v>-28.75</v>
      </c>
      <c r="W131" s="35">
        <f t="shared" si="255"/>
        <v>-28.75</v>
      </c>
      <c r="X131" s="35">
        <f t="shared" si="255"/>
        <v>-32.666666666666664</v>
      </c>
      <c r="Y131" s="35">
        <f t="shared" si="255"/>
        <v>15.749999999999998</v>
      </c>
      <c r="Z131" s="35">
        <f t="shared" si="255"/>
        <v>102.66666666666667</v>
      </c>
      <c r="AA131" s="35">
        <f t="shared" si="255"/>
        <v>175.67349999999999</v>
      </c>
      <c r="AB131" s="35">
        <f t="shared" si="255"/>
        <v>212.0066666666666</v>
      </c>
      <c r="AC131" s="35">
        <f t="shared" si="255"/>
        <v>268.2166666666667</v>
      </c>
      <c r="AD131" s="35">
        <f t="shared" si="255"/>
        <v>324.42666666666668</v>
      </c>
      <c r="AE131" s="35">
        <f t="shared" si="255"/>
        <v>337.26</v>
      </c>
      <c r="AF131" s="35">
        <f t="shared" si="255"/>
        <v>337.26</v>
      </c>
      <c r="AG131" s="35">
        <f t="shared" si="255"/>
        <v>337.26</v>
      </c>
      <c r="AH131" s="35">
        <f t="shared" si="255"/>
        <v>337.26</v>
      </c>
      <c r="AI131" s="35">
        <f t="shared" si="255"/>
        <v>233.15600000000001</v>
      </c>
      <c r="AJ131" s="35">
        <f t="shared" si="255"/>
        <v>98.25200000000001</v>
      </c>
      <c r="AK131" s="35">
        <f t="shared" si="255"/>
        <v>67.451999999999998</v>
      </c>
      <c r="AL131" s="35">
        <f t="shared" si="255"/>
        <v>67.451999999999998</v>
      </c>
      <c r="AM131" s="35">
        <f t="shared" si="255"/>
        <v>67.451999999999998</v>
      </c>
      <c r="AN131" s="35">
        <f t="shared" si="255"/>
        <v>67.451999999999998</v>
      </c>
      <c r="AO131" s="35">
        <f t="shared" si="255"/>
        <v>67.451999999999998</v>
      </c>
      <c r="AP131" s="35">
        <f t="shared" si="255"/>
        <v>67.451999999999998</v>
      </c>
      <c r="AQ131" s="35">
        <f t="shared" si="255"/>
        <v>67.451999999999998</v>
      </c>
      <c r="AR131" s="35">
        <f t="shared" si="255"/>
        <v>67.451999999999998</v>
      </c>
      <c r="AS131" s="35">
        <f t="shared" si="255"/>
        <v>67.451999999999998</v>
      </c>
      <c r="AT131" s="35">
        <f t="shared" si="255"/>
        <v>67.451999999999998</v>
      </c>
      <c r="AU131" s="35">
        <f t="shared" si="255"/>
        <v>67.451999999999998</v>
      </c>
      <c r="AV131" s="35">
        <f t="shared" si="255"/>
        <v>67.451999999999998</v>
      </c>
      <c r="AW131" s="35">
        <f t="shared" si="255"/>
        <v>67.451999999999998</v>
      </c>
      <c r="AX131" s="35">
        <f t="shared" si="255"/>
        <v>67.451999999999998</v>
      </c>
      <c r="AY131" s="35">
        <f t="shared" si="255"/>
        <v>67.451999999999998</v>
      </c>
      <c r="AZ131" s="35">
        <f t="shared" si="255"/>
        <v>67.451999999999998</v>
      </c>
      <c r="BA131" s="35">
        <f t="shared" si="255"/>
        <v>67.451999999999998</v>
      </c>
      <c r="BB131" s="35">
        <f t="shared" si="255"/>
        <v>67.451999999999998</v>
      </c>
      <c r="BC131" s="35">
        <f t="shared" si="255"/>
        <v>67.451999999999998</v>
      </c>
      <c r="BD131" s="35">
        <f t="shared" si="255"/>
        <v>67.451999999999998</v>
      </c>
      <c r="BE131" s="35">
        <f t="shared" si="255"/>
        <v>67.451999999999998</v>
      </c>
      <c r="BF131" s="35">
        <f t="shared" si="255"/>
        <v>67.451999999999998</v>
      </c>
      <c r="BG131" s="35">
        <f t="shared" si="255"/>
        <v>67.451999999999998</v>
      </c>
      <c r="BH131" s="35">
        <f t="shared" si="255"/>
        <v>67.451999999999998</v>
      </c>
      <c r="BI131" s="35">
        <f t="shared" si="255"/>
        <v>67.451999999999998</v>
      </c>
      <c r="BJ131" s="35">
        <f t="shared" si="255"/>
        <v>67.451999999999998</v>
      </c>
      <c r="BK131" s="35">
        <f t="shared" si="255"/>
        <v>67.451999999999998</v>
      </c>
    </row>
    <row r="132" spans="1:63" ht="13.15" x14ac:dyDescent="0.4">
      <c r="A132" s="124"/>
      <c r="F132" s="21"/>
    </row>
    <row r="133" spans="1:63" x14ac:dyDescent="0.35">
      <c r="F133" s="21" t="s">
        <v>39</v>
      </c>
      <c r="N133" s="105">
        <v>0.5</v>
      </c>
      <c r="O133" s="105">
        <f t="shared" ref="O133:AG133" si="256">N133+1</f>
        <v>1.5</v>
      </c>
      <c r="P133" s="105">
        <f t="shared" si="256"/>
        <v>2.5</v>
      </c>
      <c r="Q133" s="105">
        <f t="shared" si="256"/>
        <v>3.5</v>
      </c>
      <c r="R133" s="105">
        <f t="shared" si="256"/>
        <v>4.5</v>
      </c>
      <c r="S133" s="105">
        <f t="shared" si="256"/>
        <v>5.5</v>
      </c>
      <c r="T133" s="105">
        <f t="shared" si="256"/>
        <v>6.5</v>
      </c>
      <c r="U133" s="105">
        <f t="shared" si="256"/>
        <v>7.5</v>
      </c>
      <c r="V133" s="105">
        <f t="shared" si="256"/>
        <v>8.5</v>
      </c>
      <c r="W133" s="105">
        <f t="shared" si="256"/>
        <v>9.5</v>
      </c>
      <c r="X133" s="105">
        <f t="shared" si="256"/>
        <v>10.5</v>
      </c>
      <c r="Y133" s="105">
        <f t="shared" si="256"/>
        <v>11.5</v>
      </c>
      <c r="Z133" s="105">
        <f t="shared" si="256"/>
        <v>12.5</v>
      </c>
      <c r="AA133" s="105">
        <f t="shared" si="256"/>
        <v>13.5</v>
      </c>
      <c r="AB133" s="105">
        <f t="shared" si="256"/>
        <v>14.5</v>
      </c>
      <c r="AC133" s="105">
        <f t="shared" si="256"/>
        <v>15.5</v>
      </c>
      <c r="AD133" s="105">
        <f t="shared" si="256"/>
        <v>16.5</v>
      </c>
      <c r="AE133" s="105">
        <f t="shared" si="256"/>
        <v>17.5</v>
      </c>
      <c r="AF133" s="105">
        <f t="shared" si="256"/>
        <v>18.5</v>
      </c>
      <c r="AG133" s="105">
        <f t="shared" si="256"/>
        <v>19.5</v>
      </c>
      <c r="AH133" s="105">
        <f t="shared" ref="AH133:AO133" si="257">AG133+1</f>
        <v>20.5</v>
      </c>
      <c r="AI133" s="105">
        <f t="shared" si="257"/>
        <v>21.5</v>
      </c>
      <c r="AJ133" s="105">
        <f t="shared" si="257"/>
        <v>22.5</v>
      </c>
      <c r="AK133" s="105">
        <f t="shared" si="257"/>
        <v>23.5</v>
      </c>
      <c r="AL133" s="105">
        <f t="shared" si="257"/>
        <v>24.5</v>
      </c>
      <c r="AM133" s="105">
        <f t="shared" si="257"/>
        <v>25.5</v>
      </c>
      <c r="AN133" s="105">
        <f t="shared" si="257"/>
        <v>26.5</v>
      </c>
      <c r="AO133" s="105">
        <f t="shared" si="257"/>
        <v>27.5</v>
      </c>
      <c r="AP133" s="105">
        <f t="shared" ref="AP133:AX133" si="258">AO133+1</f>
        <v>28.5</v>
      </c>
      <c r="AQ133" s="105">
        <f t="shared" si="258"/>
        <v>29.5</v>
      </c>
      <c r="AR133" s="105">
        <f t="shared" si="258"/>
        <v>30.5</v>
      </c>
      <c r="AS133" s="105">
        <f t="shared" si="258"/>
        <v>31.5</v>
      </c>
      <c r="AT133" s="105">
        <f t="shared" si="258"/>
        <v>32.5</v>
      </c>
      <c r="AU133" s="105">
        <f t="shared" si="258"/>
        <v>33.5</v>
      </c>
      <c r="AV133" s="105">
        <f t="shared" si="258"/>
        <v>34.5</v>
      </c>
      <c r="AW133" s="105">
        <f t="shared" si="258"/>
        <v>35.5</v>
      </c>
      <c r="AX133" s="105">
        <f t="shared" si="258"/>
        <v>36.5</v>
      </c>
      <c r="AY133" s="105">
        <f t="shared" ref="AY133:BK133" si="259">AX133+1</f>
        <v>37.5</v>
      </c>
      <c r="AZ133" s="105">
        <f t="shared" si="259"/>
        <v>38.5</v>
      </c>
      <c r="BA133" s="105">
        <f t="shared" si="259"/>
        <v>39.5</v>
      </c>
      <c r="BB133" s="105">
        <f t="shared" si="259"/>
        <v>40.5</v>
      </c>
      <c r="BC133" s="105">
        <f t="shared" si="259"/>
        <v>41.5</v>
      </c>
      <c r="BD133" s="105">
        <f t="shared" si="259"/>
        <v>42.5</v>
      </c>
      <c r="BE133" s="105">
        <f t="shared" si="259"/>
        <v>43.5</v>
      </c>
      <c r="BF133" s="105">
        <f t="shared" si="259"/>
        <v>44.5</v>
      </c>
      <c r="BG133" s="105">
        <f t="shared" si="259"/>
        <v>45.5</v>
      </c>
      <c r="BH133" s="105">
        <f t="shared" si="259"/>
        <v>46.5</v>
      </c>
      <c r="BI133" s="105">
        <f t="shared" si="259"/>
        <v>47.5</v>
      </c>
      <c r="BJ133" s="105">
        <f t="shared" si="259"/>
        <v>48.5</v>
      </c>
      <c r="BK133" s="105">
        <f t="shared" si="259"/>
        <v>49.5</v>
      </c>
    </row>
    <row r="134" spans="1:63" x14ac:dyDescent="0.35">
      <c r="F134" s="21" t="s">
        <v>60</v>
      </c>
      <c r="G134" s="22" t="s">
        <v>45</v>
      </c>
      <c r="H134" s="87" t="s">
        <v>44</v>
      </c>
      <c r="J134" s="95">
        <f>Assumptions!G81</f>
        <v>0.1</v>
      </c>
    </row>
    <row r="135" spans="1:63" ht="14.25" x14ac:dyDescent="0.45">
      <c r="F135" s="21" t="s">
        <v>61</v>
      </c>
      <c r="M135" s="110"/>
      <c r="N135" s="108">
        <f>1/((1+$J$134)^N133)</f>
        <v>0.95346258924559224</v>
      </c>
      <c r="O135" s="108">
        <f t="shared" ref="O135:AG135" si="260">1/((1+$J$134)^O133)</f>
        <v>0.86678417204144742</v>
      </c>
      <c r="P135" s="108">
        <f t="shared" si="260"/>
        <v>0.78798561094677033</v>
      </c>
      <c r="Q135" s="108">
        <f t="shared" si="260"/>
        <v>0.71635055540615489</v>
      </c>
      <c r="R135" s="108">
        <f t="shared" si="260"/>
        <v>0.65122777764195883</v>
      </c>
      <c r="S135" s="108">
        <f t="shared" si="260"/>
        <v>0.59202525240178083</v>
      </c>
      <c r="T135" s="108">
        <f t="shared" si="260"/>
        <v>0.53820477491070973</v>
      </c>
      <c r="U135" s="108">
        <f t="shared" si="260"/>
        <v>0.48927706810064514</v>
      </c>
      <c r="V135" s="108">
        <f t="shared" si="260"/>
        <v>0.44479733463695009</v>
      </c>
      <c r="W135" s="108">
        <f t="shared" si="260"/>
        <v>0.4043612133063183</v>
      </c>
      <c r="X135" s="108">
        <f t="shared" si="260"/>
        <v>0.36760110300574383</v>
      </c>
      <c r="Y135" s="108">
        <f t="shared" si="260"/>
        <v>0.33418282091431251</v>
      </c>
      <c r="Z135" s="108">
        <f t="shared" si="260"/>
        <v>0.30380256446755688</v>
      </c>
      <c r="AA135" s="108">
        <f t="shared" si="260"/>
        <v>0.27618414951596076</v>
      </c>
      <c r="AB135" s="108">
        <f t="shared" si="260"/>
        <v>0.25107649955996431</v>
      </c>
      <c r="AC135" s="108">
        <f t="shared" si="260"/>
        <v>0.22825136323633116</v>
      </c>
      <c r="AD135" s="108">
        <f t="shared" si="260"/>
        <v>0.20750123930575562</v>
      </c>
      <c r="AE135" s="108">
        <f t="shared" si="260"/>
        <v>0.18863749027795962</v>
      </c>
      <c r="AF135" s="108">
        <f t="shared" si="260"/>
        <v>0.17148862752541782</v>
      </c>
      <c r="AG135" s="108">
        <f t="shared" si="260"/>
        <v>0.15589875229583436</v>
      </c>
      <c r="AH135" s="108">
        <f t="shared" ref="AH135:AO135" si="261">1/((1+$J$134)^AH133)</f>
        <v>0.14172613845075852</v>
      </c>
      <c r="AI135" s="108">
        <f t="shared" si="261"/>
        <v>0.1288419440461441</v>
      </c>
      <c r="AJ135" s="108">
        <f t="shared" si="261"/>
        <v>0.11712904004194918</v>
      </c>
      <c r="AK135" s="108">
        <f t="shared" si="261"/>
        <v>0.10648094549268106</v>
      </c>
      <c r="AL135" s="108">
        <f t="shared" si="261"/>
        <v>9.6800859538800965E-2</v>
      </c>
      <c r="AM135" s="108">
        <f t="shared" si="261"/>
        <v>8.8000781398909919E-2</v>
      </c>
      <c r="AN135" s="108">
        <f t="shared" si="261"/>
        <v>8.0000710362645402E-2</v>
      </c>
      <c r="AO135" s="108">
        <f t="shared" si="261"/>
        <v>7.272791851149582E-2</v>
      </c>
      <c r="AP135" s="108">
        <f t="shared" ref="AP135:AX135" si="262">1/((1+$J$134)^AP133)</f>
        <v>6.6116289555905275E-2</v>
      </c>
      <c r="AQ135" s="108">
        <f t="shared" si="262"/>
        <v>6.0105717778095702E-2</v>
      </c>
      <c r="AR135" s="112">
        <f t="shared" si="262"/>
        <v>5.4641561616450646E-2</v>
      </c>
      <c r="AS135" s="112">
        <f t="shared" si="262"/>
        <v>4.967414692404603E-2</v>
      </c>
      <c r="AT135" s="112">
        <f t="shared" si="262"/>
        <v>4.5158315385496389E-2</v>
      </c>
      <c r="AU135" s="112">
        <f t="shared" si="262"/>
        <v>4.1053013986814886E-2</v>
      </c>
      <c r="AV135" s="112">
        <f t="shared" si="262"/>
        <v>3.7320921806195353E-2</v>
      </c>
      <c r="AW135" s="112">
        <f t="shared" si="262"/>
        <v>3.3928110732904866E-2</v>
      </c>
      <c r="AX135" s="112">
        <f t="shared" si="262"/>
        <v>3.0843737029913505E-2</v>
      </c>
      <c r="AY135" s="112">
        <f t="shared" ref="AY135:BK135" si="263">1/((1+$J$134)^AY133)</f>
        <v>2.8039760936285012E-2</v>
      </c>
      <c r="AZ135" s="112">
        <f t="shared" si="263"/>
        <v>2.5490691760259102E-2</v>
      </c>
      <c r="BA135" s="112">
        <f t="shared" si="263"/>
        <v>2.3173356145690084E-2</v>
      </c>
      <c r="BB135" s="112">
        <f t="shared" si="263"/>
        <v>2.1066687405172806E-2</v>
      </c>
      <c r="BC135" s="112">
        <f t="shared" si="263"/>
        <v>1.9151534004702545E-2</v>
      </c>
      <c r="BD135" s="112">
        <f t="shared" si="263"/>
        <v>1.7410485458820502E-2</v>
      </c>
      <c r="BE135" s="112">
        <f t="shared" si="263"/>
        <v>1.5827714053473173E-2</v>
      </c>
      <c r="BF135" s="112">
        <f t="shared" si="263"/>
        <v>1.4388830957702884E-2</v>
      </c>
      <c r="BG135" s="112">
        <f t="shared" si="263"/>
        <v>1.3080755416093532E-2</v>
      </c>
      <c r="BH135" s="112">
        <f t="shared" si="263"/>
        <v>1.1891595832812305E-2</v>
      </c>
      <c r="BI135" s="112">
        <f t="shared" si="263"/>
        <v>1.0810541666193005E-2</v>
      </c>
      <c r="BJ135" s="112">
        <f t="shared" si="263"/>
        <v>9.8277651510845412E-3</v>
      </c>
      <c r="BK135" s="112">
        <f t="shared" si="263"/>
        <v>8.9343319555314025E-3</v>
      </c>
    </row>
    <row r="136" spans="1:63" x14ac:dyDescent="0.35">
      <c r="F136" s="21"/>
      <c r="M136" s="21"/>
      <c r="O136" s="108"/>
    </row>
    <row r="137" spans="1:63" x14ac:dyDescent="0.35">
      <c r="F137" s="137" t="s">
        <v>59</v>
      </c>
      <c r="G137" s="35"/>
      <c r="H137" s="35"/>
      <c r="I137" s="35"/>
      <c r="J137" s="35"/>
      <c r="K137" s="35"/>
      <c r="L137" s="35"/>
      <c r="M137" s="137"/>
      <c r="N137" s="35">
        <f>N135*(N131)</f>
        <v>-5.7207755354735532</v>
      </c>
      <c r="O137" s="35">
        <f t="shared" ref="O137:BK137" si="264">O135*(O131)</f>
        <v>-15.16872301072533</v>
      </c>
      <c r="P137" s="35">
        <f t="shared" si="264"/>
        <v>-13.789748191568481</v>
      </c>
      <c r="Q137" s="35">
        <f t="shared" si="264"/>
        <v>-17.311805088982076</v>
      </c>
      <c r="R137" s="35">
        <f t="shared" si="264"/>
        <v>-15.738004626347339</v>
      </c>
      <c r="S137" s="35">
        <f t="shared" si="264"/>
        <v>-14.307276933043038</v>
      </c>
      <c r="T137" s="35">
        <f t="shared" si="264"/>
        <v>-15.473387278682905</v>
      </c>
      <c r="U137" s="35">
        <f t="shared" si="264"/>
        <v>-14.066715707893549</v>
      </c>
      <c r="V137" s="35">
        <f t="shared" si="264"/>
        <v>-12.787923370812315</v>
      </c>
      <c r="W137" s="35">
        <f t="shared" si="264"/>
        <v>-11.62538488255665</v>
      </c>
      <c r="X137" s="35">
        <f t="shared" si="264"/>
        <v>-12.008302698187631</v>
      </c>
      <c r="Y137" s="35">
        <f t="shared" si="264"/>
        <v>5.2633794294004215</v>
      </c>
      <c r="Z137" s="35">
        <f t="shared" si="264"/>
        <v>31.190396618669176</v>
      </c>
      <c r="AA137" s="35">
        <f t="shared" si="264"/>
        <v>48.51823618999213</v>
      </c>
      <c r="AB137" s="35">
        <f t="shared" si="264"/>
        <v>53.229891750042817</v>
      </c>
      <c r="AC137" s="35">
        <f t="shared" si="264"/>
        <v>61.220819809371299</v>
      </c>
      <c r="AD137" s="35">
        <f t="shared" si="264"/>
        <v>67.318935397168616</v>
      </c>
      <c r="AE137" s="35">
        <f t="shared" si="264"/>
        <v>63.619879971144663</v>
      </c>
      <c r="AF137" s="35">
        <f t="shared" si="264"/>
        <v>57.836254519222415</v>
      </c>
      <c r="AG137" s="35">
        <f t="shared" si="264"/>
        <v>52.578413199293095</v>
      </c>
      <c r="AH137" s="35">
        <f t="shared" si="264"/>
        <v>47.798557453902816</v>
      </c>
      <c r="AI137" s="35">
        <f t="shared" si="264"/>
        <v>30.040272306022775</v>
      </c>
      <c r="AJ137" s="35">
        <f t="shared" si="264"/>
        <v>11.508162442201593</v>
      </c>
      <c r="AK137" s="35">
        <f t="shared" si="264"/>
        <v>7.182352735372322</v>
      </c>
      <c r="AL137" s="35">
        <f t="shared" si="264"/>
        <v>6.5294115776112029</v>
      </c>
      <c r="AM137" s="35">
        <f t="shared" si="264"/>
        <v>5.9358287069192714</v>
      </c>
      <c r="AN137" s="35">
        <f t="shared" si="264"/>
        <v>5.396207915381158</v>
      </c>
      <c r="AO137" s="35">
        <f t="shared" si="264"/>
        <v>4.9056435594374159</v>
      </c>
      <c r="AP137" s="35">
        <f t="shared" si="264"/>
        <v>4.4596759631249228</v>
      </c>
      <c r="AQ137" s="35">
        <f t="shared" si="264"/>
        <v>4.054250875568111</v>
      </c>
      <c r="AR137" s="140">
        <f t="shared" si="264"/>
        <v>3.6856826141528289</v>
      </c>
      <c r="AS137" s="140">
        <f t="shared" si="264"/>
        <v>3.3506205583207529</v>
      </c>
      <c r="AT137" s="140">
        <f t="shared" si="264"/>
        <v>3.0460186893825023</v>
      </c>
      <c r="AU137" s="140">
        <f t="shared" si="264"/>
        <v>2.7691078994386378</v>
      </c>
      <c r="AV137" s="140">
        <f t="shared" si="264"/>
        <v>2.5173708176714888</v>
      </c>
      <c r="AW137" s="140">
        <f t="shared" si="264"/>
        <v>2.2885189251558988</v>
      </c>
      <c r="AX137" s="140">
        <f t="shared" si="264"/>
        <v>2.0804717501417258</v>
      </c>
      <c r="AY137" s="140">
        <f t="shared" si="264"/>
        <v>1.8913379546742966</v>
      </c>
      <c r="AZ137" s="140">
        <f t="shared" si="264"/>
        <v>1.7193981406129968</v>
      </c>
      <c r="BA137" s="140">
        <f t="shared" si="264"/>
        <v>1.5630892187390875</v>
      </c>
      <c r="BB137" s="140">
        <f t="shared" si="264"/>
        <v>1.4209901988537161</v>
      </c>
      <c r="BC137" s="140">
        <f t="shared" si="264"/>
        <v>1.2918092716851961</v>
      </c>
      <c r="BD137" s="140">
        <f t="shared" si="264"/>
        <v>1.1743720651683605</v>
      </c>
      <c r="BE137" s="140">
        <f t="shared" si="264"/>
        <v>1.0676109683348725</v>
      </c>
      <c r="BF137" s="140">
        <f t="shared" si="264"/>
        <v>0.97055542575897491</v>
      </c>
      <c r="BG137" s="140">
        <f t="shared" si="264"/>
        <v>0.88232311432634092</v>
      </c>
      <c r="BH137" s="140">
        <f t="shared" si="264"/>
        <v>0.8021119221148556</v>
      </c>
      <c r="BI137" s="140">
        <f t="shared" si="264"/>
        <v>0.72919265646805054</v>
      </c>
      <c r="BJ137" s="140">
        <f t="shared" si="264"/>
        <v>0.66290241497095448</v>
      </c>
      <c r="BK137" s="140">
        <f t="shared" si="264"/>
        <v>0.60263855906450414</v>
      </c>
    </row>
    <row r="138" spans="1:63" x14ac:dyDescent="0.35">
      <c r="F138" s="21"/>
      <c r="M138" s="21"/>
    </row>
    <row r="139" spans="1:63" x14ac:dyDescent="0.35">
      <c r="E139" s="21" t="s">
        <v>151</v>
      </c>
      <c r="F139" s="21"/>
      <c r="M139" s="21"/>
    </row>
    <row r="140" spans="1:63" ht="13.15" x14ac:dyDescent="0.4">
      <c r="F140" s="93" t="s">
        <v>172</v>
      </c>
      <c r="G140" s="22" t="s">
        <v>45</v>
      </c>
      <c r="H140" s="87" t="s">
        <v>44</v>
      </c>
      <c r="I140" s="125"/>
      <c r="J140" s="95">
        <f>INDEX(Assumptions!$F$94:$K$96,MATCH('eNPV model'!F140,Assumptions!$F$94:$F$96,0),MATCH('eNPV model'!$F$12,Assumptions!$F$94:$K$94,0))</f>
        <v>-0.1</v>
      </c>
      <c r="K140" s="125"/>
    </row>
    <row r="141" spans="1:63" ht="13.15" x14ac:dyDescent="0.4">
      <c r="F141" s="93" t="s">
        <v>155</v>
      </c>
      <c r="G141" s="88" t="s">
        <v>37</v>
      </c>
      <c r="H141" s="87" t="s">
        <v>44</v>
      </c>
      <c r="I141" s="125"/>
      <c r="J141" s="127">
        <f>INDEX(Assumptions!$F$94:$K$96,MATCH('eNPV model'!F141,Assumptions!$F$94:$F$96,0),MATCH('eNPV model'!$F$12,Assumptions!$F$94:$K$94,0))</f>
        <v>2</v>
      </c>
      <c r="K141" s="125"/>
    </row>
    <row r="142" spans="1:63" ht="13.15" x14ac:dyDescent="0.4">
      <c r="F142" s="21" t="s">
        <v>147</v>
      </c>
      <c r="G142" s="22" t="s">
        <v>148</v>
      </c>
      <c r="H142" s="87" t="s">
        <v>40</v>
      </c>
      <c r="I142" s="125"/>
      <c r="J142" s="126">
        <f>J141+$J$89</f>
        <v>24</v>
      </c>
      <c r="K142" s="125"/>
    </row>
    <row r="143" spans="1:63" ht="13.15" x14ac:dyDescent="0.4">
      <c r="E143" s="107" t="s">
        <v>171</v>
      </c>
      <c r="F143" s="21" t="s">
        <v>149</v>
      </c>
      <c r="G143" s="22" t="s">
        <v>48</v>
      </c>
      <c r="H143" s="87" t="s">
        <v>40</v>
      </c>
      <c r="I143" s="125"/>
      <c r="J143" s="135">
        <f>INDEX($F$108:$BK$137,MATCH(E143,F108:F137,0),MATCH(J142,$F$109:$BK$109,0))</f>
        <v>67.451999999999998</v>
      </c>
      <c r="K143" s="125"/>
    </row>
    <row r="144" spans="1:63" ht="13.15" x14ac:dyDescent="0.4">
      <c r="F144" s="93" t="s">
        <v>165</v>
      </c>
      <c r="G144" s="22" t="s">
        <v>48</v>
      </c>
      <c r="H144" s="87" t="s">
        <v>40</v>
      </c>
      <c r="I144" s="125"/>
      <c r="J144" s="126">
        <f>(J143*(1+J140)/(J134-J140))</f>
        <v>303.53399999999999</v>
      </c>
      <c r="K144" s="125"/>
    </row>
    <row r="145" spans="1:13" ht="13.15" x14ac:dyDescent="0.4">
      <c r="F145" s="93" t="s">
        <v>150</v>
      </c>
      <c r="G145" s="22" t="s">
        <v>45</v>
      </c>
      <c r="H145" s="87" t="s">
        <v>44</v>
      </c>
      <c r="I145" s="125"/>
      <c r="J145" s="134">
        <f>INDEX(N135:BK135,MATCH(J142,$N$16:$BK$16,0))</f>
        <v>0.10648094549268106</v>
      </c>
      <c r="K145" s="125"/>
    </row>
    <row r="146" spans="1:13" ht="13.15" x14ac:dyDescent="0.4">
      <c r="F146" s="93" t="s">
        <v>166</v>
      </c>
      <c r="G146" s="22" t="s">
        <v>48</v>
      </c>
      <c r="H146" s="87" t="s">
        <v>40</v>
      </c>
      <c r="I146" s="125"/>
      <c r="J146" s="126">
        <f>J144*J145</f>
        <v>32.320587309175451</v>
      </c>
      <c r="K146" s="125"/>
    </row>
    <row r="147" spans="1:13" x14ac:dyDescent="0.35">
      <c r="F147" s="93" t="s">
        <v>164</v>
      </c>
      <c r="G147" s="22" t="s">
        <v>48</v>
      </c>
      <c r="H147" s="87" t="s">
        <v>40</v>
      </c>
      <c r="J147" s="105">
        <f>SUMIFS(N137:BK137,$N$16:$BK$16,"&lt;"&amp;J142)</f>
        <v>382.12515176215896</v>
      </c>
      <c r="M147" s="21"/>
    </row>
    <row r="148" spans="1:13" ht="14.25" x14ac:dyDescent="0.45">
      <c r="F148" s="137" t="s">
        <v>62</v>
      </c>
      <c r="G148" s="35"/>
      <c r="H148" s="35"/>
      <c r="I148" s="35"/>
      <c r="J148" s="35">
        <f>J146+J147</f>
        <v>414.4457390713344</v>
      </c>
      <c r="M148" s="110"/>
    </row>
    <row r="149" spans="1:13" ht="14.25" x14ac:dyDescent="0.45">
      <c r="F149" s="21"/>
      <c r="M149" s="110"/>
    </row>
    <row r="150" spans="1:13" s="47" customFormat="1" x14ac:dyDescent="0.35">
      <c r="A150" s="21"/>
      <c r="B150" s="98" t="s">
        <v>152</v>
      </c>
      <c r="C150" s="46"/>
      <c r="D150" s="46"/>
      <c r="E150" s="46"/>
      <c r="M150" s="128"/>
    </row>
    <row r="151" spans="1:13" ht="14.25" x14ac:dyDescent="0.45">
      <c r="F151" s="21"/>
      <c r="M151" s="110"/>
    </row>
    <row r="152" spans="1:13" ht="14.25" x14ac:dyDescent="0.45">
      <c r="E152" s="93" t="s">
        <v>153</v>
      </c>
      <c r="F152" s="21"/>
      <c r="M152" s="110"/>
    </row>
    <row r="153" spans="1:13" x14ac:dyDescent="0.35">
      <c r="F153" s="21" t="s">
        <v>20</v>
      </c>
      <c r="G153" s="88" t="s">
        <v>45</v>
      </c>
      <c r="H153" s="87" t="s">
        <v>44</v>
      </c>
      <c r="J153" s="95">
        <f>INDEX(Assumptions!$E$19:$J$27,MATCH('eNPV model'!F153,Assumptions!$E$32:$E$40,0),MATCH('eNPV model'!$F$12,Assumptions!$E$32:$J$32,0))</f>
        <v>0.8</v>
      </c>
      <c r="M153" s="21"/>
    </row>
    <row r="154" spans="1:13" x14ac:dyDescent="0.35">
      <c r="F154" s="21" t="s">
        <v>21</v>
      </c>
      <c r="G154" s="88" t="s">
        <v>45</v>
      </c>
      <c r="H154" s="87" t="s">
        <v>44</v>
      </c>
      <c r="J154" s="95">
        <f>INDEX(Assumptions!$E$19:$J$27,MATCH('eNPV model'!F154,Assumptions!$E$32:$E$40,0),MATCH('eNPV model'!$F$12,Assumptions!$E$32:$J$32,0))</f>
        <v>0.75</v>
      </c>
      <c r="M154" s="21"/>
    </row>
    <row r="155" spans="1:13" x14ac:dyDescent="0.35">
      <c r="F155" s="21" t="s">
        <v>22</v>
      </c>
      <c r="G155" s="88" t="s">
        <v>45</v>
      </c>
      <c r="H155" s="87" t="s">
        <v>44</v>
      </c>
      <c r="J155" s="95">
        <f>INDEX(Assumptions!$E$19:$J$27,MATCH('eNPV model'!F155,Assumptions!$E$32:$E$40,0),MATCH('eNPV model'!$F$12,Assumptions!$E$32:$J$32,0))</f>
        <v>0.85</v>
      </c>
      <c r="M155" s="21"/>
    </row>
    <row r="156" spans="1:13" x14ac:dyDescent="0.35">
      <c r="F156" s="21" t="s">
        <v>23</v>
      </c>
      <c r="G156" s="88" t="s">
        <v>45</v>
      </c>
      <c r="H156" s="87" t="s">
        <v>44</v>
      </c>
      <c r="J156" s="95">
        <f>INDEX(Assumptions!$E$19:$J$27,MATCH('eNPV model'!F156,Assumptions!$E$32:$E$40,0),MATCH('eNPV model'!$F$12,Assumptions!$E$32:$J$32,0))</f>
        <v>0.69</v>
      </c>
      <c r="M156" s="21"/>
    </row>
    <row r="157" spans="1:13" x14ac:dyDescent="0.35">
      <c r="F157" s="91" t="s">
        <v>15</v>
      </c>
      <c r="G157" s="88" t="s">
        <v>45</v>
      </c>
      <c r="H157" s="87" t="s">
        <v>44</v>
      </c>
      <c r="J157" s="95">
        <f>INDEX(Assumptions!$E$19:$J$27,MATCH('eNPV model'!F157,Assumptions!$E$32:$E$40,0),MATCH('eNPV model'!$F$12,Assumptions!$E$32:$J$32,0))</f>
        <v>0.84781395348837207</v>
      </c>
      <c r="M157" s="21"/>
    </row>
    <row r="158" spans="1:13" x14ac:dyDescent="0.35">
      <c r="F158" s="91" t="s">
        <v>16</v>
      </c>
      <c r="G158" s="88" t="s">
        <v>45</v>
      </c>
      <c r="H158" s="87" t="s">
        <v>44</v>
      </c>
      <c r="J158" s="95">
        <f>INDEX(Assumptions!$E$19:$J$27,MATCH('eNPV model'!F158,Assumptions!$E$32:$E$40,0),MATCH('eNPV model'!$F$12,Assumptions!$E$32:$J$32,0))</f>
        <v>0.66975308641975284</v>
      </c>
      <c r="M158" s="93"/>
    </row>
    <row r="159" spans="1:13" x14ac:dyDescent="0.35">
      <c r="F159" s="91" t="s">
        <v>17</v>
      </c>
      <c r="G159" s="88" t="s">
        <v>45</v>
      </c>
      <c r="H159" s="87" t="s">
        <v>44</v>
      </c>
      <c r="J159" s="95">
        <f>INDEX(Assumptions!$E$19:$J$27,MATCH('eNPV model'!F159,Assumptions!$E$32:$E$40,0),MATCH('eNPV model'!$F$12,Assumptions!$E$32:$J$32,0))</f>
        <v>0.64562396006655576</v>
      </c>
      <c r="M159" s="21"/>
    </row>
    <row r="160" spans="1:13" x14ac:dyDescent="0.35">
      <c r="F160" s="91" t="s">
        <v>194</v>
      </c>
      <c r="G160" s="88" t="s">
        <v>45</v>
      </c>
      <c r="H160" s="87" t="s">
        <v>44</v>
      </c>
      <c r="J160" s="95">
        <f>INDEX(Assumptions!$E$19:$J$27,MATCH('eNPV model'!F160,Assumptions!$E$32:$E$40,0),MATCH('eNPV model'!$F$12,Assumptions!$E$32:$J$32,0))</f>
        <v>0.82951807228915664</v>
      </c>
      <c r="M160" s="21"/>
    </row>
    <row r="161" spans="5:13" x14ac:dyDescent="0.35">
      <c r="M161" s="93"/>
    </row>
    <row r="162" spans="5:13" x14ac:dyDescent="0.35">
      <c r="E162" s="93" t="s">
        <v>156</v>
      </c>
      <c r="M162" s="93"/>
    </row>
    <row r="163" spans="5:13" x14ac:dyDescent="0.35">
      <c r="F163" s="21" t="s">
        <v>20</v>
      </c>
      <c r="G163" s="88" t="s">
        <v>45</v>
      </c>
      <c r="H163" s="87" t="s">
        <v>40</v>
      </c>
      <c r="J163" s="92">
        <f>J160*J159*J158*J157*J156*J155*J154*J153</f>
        <v>0.10701386311298544</v>
      </c>
      <c r="M163" s="111"/>
    </row>
    <row r="164" spans="5:13" x14ac:dyDescent="0.35">
      <c r="F164" s="21" t="s">
        <v>21</v>
      </c>
      <c r="G164" s="88" t="s">
        <v>45</v>
      </c>
      <c r="H164" s="87" t="s">
        <v>40</v>
      </c>
      <c r="J164" s="92">
        <f>J160*J159*J158*J157*J156*J155*J154</f>
        <v>0.1337673288912318</v>
      </c>
      <c r="M164" s="93"/>
    </row>
    <row r="165" spans="5:13" x14ac:dyDescent="0.35">
      <c r="F165" s="21" t="s">
        <v>22</v>
      </c>
      <c r="G165" s="88" t="s">
        <v>45</v>
      </c>
      <c r="H165" s="87" t="s">
        <v>40</v>
      </c>
      <c r="J165" s="92">
        <f>J160*J159*J158*J157*J156*J155</f>
        <v>0.1783564385216424</v>
      </c>
      <c r="M165" s="21"/>
    </row>
    <row r="166" spans="5:13" x14ac:dyDescent="0.35">
      <c r="F166" s="21" t="s">
        <v>23</v>
      </c>
      <c r="G166" s="88" t="s">
        <v>45</v>
      </c>
      <c r="H166" s="87" t="s">
        <v>40</v>
      </c>
      <c r="J166" s="92">
        <f>J160*J159*J158*J157*J156</f>
        <v>0.20983110414310871</v>
      </c>
      <c r="M166" s="93"/>
    </row>
    <row r="167" spans="5:13" x14ac:dyDescent="0.35">
      <c r="F167" s="91" t="s">
        <v>15</v>
      </c>
      <c r="G167" s="88" t="s">
        <v>45</v>
      </c>
      <c r="H167" s="87" t="s">
        <v>40</v>
      </c>
      <c r="J167" s="92">
        <f>J160*J159*J158*J157</f>
        <v>0.30410304948276629</v>
      </c>
      <c r="M167" s="21"/>
    </row>
    <row r="168" spans="5:13" x14ac:dyDescent="0.35">
      <c r="F168" s="91" t="s">
        <v>16</v>
      </c>
      <c r="G168" s="88" t="s">
        <v>45</v>
      </c>
      <c r="H168" s="87" t="s">
        <v>40</v>
      </c>
      <c r="J168" s="92">
        <f>J160*J159*J158</f>
        <v>0.35869078142854266</v>
      </c>
      <c r="M168" s="93"/>
    </row>
    <row r="169" spans="5:13" x14ac:dyDescent="0.35">
      <c r="F169" s="91" t="s">
        <v>17</v>
      </c>
      <c r="G169" s="88" t="s">
        <v>45</v>
      </c>
      <c r="H169" s="87" t="s">
        <v>40</v>
      </c>
      <c r="J169" s="92">
        <f>J160*J159</f>
        <v>0.53555674277810073</v>
      </c>
    </row>
    <row r="170" spans="5:13" x14ac:dyDescent="0.35">
      <c r="F170" s="91" t="s">
        <v>194</v>
      </c>
      <c r="G170" s="88" t="s">
        <v>45</v>
      </c>
      <c r="H170" s="87" t="s">
        <v>40</v>
      </c>
      <c r="J170" s="92">
        <f>J160</f>
        <v>0.82951807228915664</v>
      </c>
    </row>
    <row r="171" spans="5:13" x14ac:dyDescent="0.35">
      <c r="F171" s="91"/>
      <c r="G171" s="88"/>
      <c r="H171" s="87"/>
      <c r="J171" s="92"/>
    </row>
    <row r="172" spans="5:13" x14ac:dyDescent="0.35">
      <c r="E172" s="93" t="s">
        <v>157</v>
      </c>
      <c r="F172" s="91"/>
      <c r="G172" s="88"/>
      <c r="H172" s="87"/>
      <c r="J172" s="92"/>
    </row>
    <row r="173" spans="5:13" x14ac:dyDescent="0.35">
      <c r="F173" s="21" t="s">
        <v>20</v>
      </c>
      <c r="G173" s="88"/>
      <c r="H173" s="87"/>
      <c r="J173" s="92">
        <f>INDEX(Assumptions!$C$102:$M$110,MATCH('eNPV model'!F173,Assumptions!$C$102:$C$110,0),MATCH('eNPV model'!$F$14,Assumptions!$C$102:$M$102,0))</f>
        <v>0</v>
      </c>
    </row>
    <row r="174" spans="5:13" x14ac:dyDescent="0.35">
      <c r="F174" s="21" t="s">
        <v>21</v>
      </c>
      <c r="G174" s="88"/>
      <c r="H174" s="87"/>
      <c r="J174" s="92">
        <f>INDEX(Assumptions!$C$102:$M$110,MATCH('eNPV model'!F174,Assumptions!$C$102:$C$110,0),MATCH('eNPV model'!$F$14,Assumptions!$C$102:$M$102,0))</f>
        <v>0</v>
      </c>
    </row>
    <row r="175" spans="5:13" x14ac:dyDescent="0.35">
      <c r="F175" s="21" t="s">
        <v>22</v>
      </c>
      <c r="G175" s="88"/>
      <c r="H175" s="87"/>
      <c r="J175" s="92">
        <f>INDEX(Assumptions!$C$102:$M$110,MATCH('eNPV model'!F175,Assumptions!$C$102:$C$110,0),MATCH('eNPV model'!$F$14,Assumptions!$C$102:$M$102,0))</f>
        <v>0</v>
      </c>
    </row>
    <row r="176" spans="5:13" x14ac:dyDescent="0.35">
      <c r="F176" s="21" t="s">
        <v>23</v>
      </c>
      <c r="G176" s="88"/>
      <c r="H176" s="87"/>
      <c r="J176" s="92">
        <f>INDEX(Assumptions!$C$102:$M$110,MATCH('eNPV model'!F176,Assumptions!$C$102:$C$110,0),MATCH('eNPV model'!$F$14,Assumptions!$C$102:$M$102,0))</f>
        <v>1</v>
      </c>
    </row>
    <row r="177" spans="5:59" x14ac:dyDescent="0.35">
      <c r="F177" s="91" t="s">
        <v>15</v>
      </c>
      <c r="G177" s="88"/>
      <c r="H177" s="87"/>
      <c r="J177" s="92">
        <f>INDEX(Assumptions!$C$102:$M$110,MATCH('eNPV model'!F177,Assumptions!$C$102:$C$110,0),MATCH('eNPV model'!$F$14,Assumptions!$C$102:$M$102,0))</f>
        <v>0.69</v>
      </c>
    </row>
    <row r="178" spans="5:59" x14ac:dyDescent="0.35">
      <c r="F178" s="91" t="s">
        <v>16</v>
      </c>
      <c r="G178" s="88"/>
      <c r="H178" s="87"/>
      <c r="J178" s="92">
        <f>INDEX(Assumptions!$C$102:$M$110,MATCH('eNPV model'!F178,Assumptions!$C$102:$C$110,0),MATCH('eNPV model'!$F$14,Assumptions!$C$102:$M$102,0))</f>
        <v>0.58499162790697667</v>
      </c>
    </row>
    <row r="179" spans="5:59" x14ac:dyDescent="0.35">
      <c r="F179" s="91" t="s">
        <v>17</v>
      </c>
      <c r="G179" s="88"/>
      <c r="H179" s="87"/>
      <c r="J179" s="92">
        <f>INDEX(Assumptions!$C$102:$M$110,MATCH('eNPV model'!F179,Assumptions!$C$102:$C$110,0),MATCH('eNPV model'!$F$14,Assumptions!$C$102:$M$102,0))</f>
        <v>0.39179994832041326</v>
      </c>
    </row>
    <row r="180" spans="5:59" x14ac:dyDescent="0.35">
      <c r="F180" s="91" t="s">
        <v>194</v>
      </c>
      <c r="G180" s="88"/>
      <c r="H180" s="87"/>
      <c r="J180" s="92">
        <f>INDEX(Assumptions!$C$102:$M$110,MATCH('eNPV model'!F180,Assumptions!$C$102:$C$110,0),MATCH('eNPV model'!$F$14,Assumptions!$C$102:$M$102,0))</f>
        <v>0.25295543418849709</v>
      </c>
    </row>
    <row r="181" spans="5:59" x14ac:dyDescent="0.35">
      <c r="F181" s="91"/>
      <c r="G181" s="88"/>
      <c r="H181" s="87"/>
      <c r="J181" s="92"/>
    </row>
    <row r="182" spans="5:59" x14ac:dyDescent="0.35">
      <c r="E182" s="119" t="s">
        <v>154</v>
      </c>
      <c r="F182" s="91"/>
      <c r="G182" s="88"/>
      <c r="H182" s="87"/>
      <c r="J182" s="92"/>
    </row>
    <row r="183" spans="5:59" x14ac:dyDescent="0.35">
      <c r="E183" s="22"/>
      <c r="F183" s="93" t="s">
        <v>57</v>
      </c>
      <c r="G183" s="88"/>
      <c r="H183" s="87"/>
      <c r="J183" s="92">
        <f>INDEX($F$163:$J$170,MATCH($F$14,$F$163:$F$170,0),5)</f>
        <v>0.20983110414310871</v>
      </c>
    </row>
    <row r="184" spans="5:59" x14ac:dyDescent="0.35">
      <c r="E184" s="22"/>
      <c r="F184" s="93"/>
      <c r="G184" s="88"/>
      <c r="H184" s="87"/>
      <c r="J184" s="92"/>
    </row>
    <row r="185" spans="5:59" x14ac:dyDescent="0.35">
      <c r="E185" s="93" t="s">
        <v>158</v>
      </c>
      <c r="F185" s="93"/>
      <c r="G185" s="88"/>
      <c r="H185" s="87"/>
      <c r="J185" s="92"/>
    </row>
    <row r="186" spans="5:59" x14ac:dyDescent="0.35">
      <c r="E186" s="22"/>
      <c r="F186" s="21" t="s">
        <v>20</v>
      </c>
      <c r="G186" s="88"/>
      <c r="H186" s="87"/>
      <c r="J186" s="92"/>
      <c r="N186" s="22">
        <f t="shared" ref="N186:BG186" si="265">N55*$J173</f>
        <v>0</v>
      </c>
      <c r="O186" s="22">
        <f t="shared" si="265"/>
        <v>0</v>
      </c>
      <c r="P186" s="22">
        <f t="shared" si="265"/>
        <v>0</v>
      </c>
      <c r="Q186" s="22">
        <f t="shared" si="265"/>
        <v>0</v>
      </c>
      <c r="R186" s="22">
        <f t="shared" si="265"/>
        <v>0</v>
      </c>
      <c r="S186" s="22">
        <f t="shared" si="265"/>
        <v>0</v>
      </c>
      <c r="T186" s="22">
        <f t="shared" si="265"/>
        <v>0</v>
      </c>
      <c r="U186" s="22">
        <f t="shared" si="265"/>
        <v>0</v>
      </c>
      <c r="V186" s="22">
        <f t="shared" si="265"/>
        <v>0</v>
      </c>
      <c r="W186" s="22">
        <f t="shared" si="265"/>
        <v>0</v>
      </c>
      <c r="X186" s="22">
        <f t="shared" si="265"/>
        <v>0</v>
      </c>
      <c r="Y186" s="22">
        <f t="shared" si="265"/>
        <v>0</v>
      </c>
      <c r="Z186" s="22">
        <f t="shared" si="265"/>
        <v>0</v>
      </c>
      <c r="AA186" s="22">
        <f t="shared" si="265"/>
        <v>0</v>
      </c>
      <c r="AB186" s="22">
        <f t="shared" si="265"/>
        <v>0</v>
      </c>
      <c r="AC186" s="22">
        <f t="shared" si="265"/>
        <v>0</v>
      </c>
      <c r="AD186" s="22">
        <f t="shared" si="265"/>
        <v>0</v>
      </c>
      <c r="AE186" s="22">
        <f t="shared" si="265"/>
        <v>0</v>
      </c>
      <c r="AF186" s="22">
        <f t="shared" si="265"/>
        <v>0</v>
      </c>
      <c r="AG186" s="22">
        <f t="shared" si="265"/>
        <v>0</v>
      </c>
      <c r="AH186" s="22">
        <f t="shared" si="265"/>
        <v>0</v>
      </c>
      <c r="AI186" s="22">
        <f t="shared" si="265"/>
        <v>0</v>
      </c>
      <c r="AJ186" s="22">
        <f t="shared" si="265"/>
        <v>0</v>
      </c>
      <c r="AK186" s="22">
        <f t="shared" si="265"/>
        <v>0</v>
      </c>
      <c r="AL186" s="22">
        <f t="shared" si="265"/>
        <v>0</v>
      </c>
      <c r="AM186" s="22">
        <f t="shared" si="265"/>
        <v>0</v>
      </c>
      <c r="AN186" s="22">
        <f t="shared" si="265"/>
        <v>0</v>
      </c>
      <c r="AO186" s="22">
        <f t="shared" si="265"/>
        <v>0</v>
      </c>
      <c r="AP186" s="22">
        <f t="shared" si="265"/>
        <v>0</v>
      </c>
      <c r="AQ186" s="22">
        <f t="shared" si="265"/>
        <v>0</v>
      </c>
      <c r="AR186" s="22">
        <f t="shared" si="265"/>
        <v>0</v>
      </c>
      <c r="AS186" s="22">
        <f t="shared" si="265"/>
        <v>0</v>
      </c>
      <c r="AT186" s="22">
        <f t="shared" si="265"/>
        <v>0</v>
      </c>
      <c r="AU186" s="22">
        <f t="shared" si="265"/>
        <v>0</v>
      </c>
      <c r="AV186" s="22">
        <f t="shared" si="265"/>
        <v>0</v>
      </c>
      <c r="AW186" s="22">
        <f t="shared" si="265"/>
        <v>0</v>
      </c>
      <c r="AX186" s="22">
        <f t="shared" si="265"/>
        <v>0</v>
      </c>
      <c r="AY186" s="22">
        <f t="shared" si="265"/>
        <v>0</v>
      </c>
      <c r="AZ186" s="22">
        <f t="shared" si="265"/>
        <v>0</v>
      </c>
      <c r="BA186" s="22">
        <f t="shared" si="265"/>
        <v>0</v>
      </c>
      <c r="BB186" s="22">
        <f t="shared" si="265"/>
        <v>0</v>
      </c>
      <c r="BC186" s="22">
        <f t="shared" si="265"/>
        <v>0</v>
      </c>
      <c r="BD186" s="22">
        <f t="shared" si="265"/>
        <v>0</v>
      </c>
      <c r="BE186" s="22">
        <f t="shared" si="265"/>
        <v>0</v>
      </c>
      <c r="BF186" s="22">
        <f t="shared" si="265"/>
        <v>0</v>
      </c>
      <c r="BG186" s="22">
        <f t="shared" si="265"/>
        <v>0</v>
      </c>
    </row>
    <row r="187" spans="5:59" x14ac:dyDescent="0.35">
      <c r="E187" s="22"/>
      <c r="F187" s="21" t="s">
        <v>21</v>
      </c>
      <c r="G187" s="88"/>
      <c r="H187" s="87"/>
      <c r="J187" s="92"/>
      <c r="N187" s="22">
        <f t="shared" ref="N187:BG187" si="266">N56*$J174</f>
        <v>0</v>
      </c>
      <c r="O187" s="22">
        <f t="shared" si="266"/>
        <v>0</v>
      </c>
      <c r="P187" s="22">
        <f t="shared" si="266"/>
        <v>0</v>
      </c>
      <c r="Q187" s="22">
        <f t="shared" si="266"/>
        <v>0</v>
      </c>
      <c r="R187" s="22">
        <f t="shared" si="266"/>
        <v>0</v>
      </c>
      <c r="S187" s="22">
        <f t="shared" si="266"/>
        <v>0</v>
      </c>
      <c r="T187" s="22">
        <f t="shared" si="266"/>
        <v>0</v>
      </c>
      <c r="U187" s="22">
        <f t="shared" si="266"/>
        <v>0</v>
      </c>
      <c r="V187" s="22">
        <f t="shared" si="266"/>
        <v>0</v>
      </c>
      <c r="W187" s="22">
        <f t="shared" si="266"/>
        <v>0</v>
      </c>
      <c r="X187" s="22">
        <f t="shared" si="266"/>
        <v>0</v>
      </c>
      <c r="Y187" s="22">
        <f t="shared" si="266"/>
        <v>0</v>
      </c>
      <c r="Z187" s="22">
        <f t="shared" si="266"/>
        <v>0</v>
      </c>
      <c r="AA187" s="22">
        <f t="shared" si="266"/>
        <v>0</v>
      </c>
      <c r="AB187" s="22">
        <f t="shared" si="266"/>
        <v>0</v>
      </c>
      <c r="AC187" s="22">
        <f t="shared" si="266"/>
        <v>0</v>
      </c>
      <c r="AD187" s="22">
        <f t="shared" si="266"/>
        <v>0</v>
      </c>
      <c r="AE187" s="22">
        <f t="shared" si="266"/>
        <v>0</v>
      </c>
      <c r="AF187" s="22">
        <f t="shared" si="266"/>
        <v>0</v>
      </c>
      <c r="AG187" s="22">
        <f t="shared" si="266"/>
        <v>0</v>
      </c>
      <c r="AH187" s="22">
        <f t="shared" si="266"/>
        <v>0</v>
      </c>
      <c r="AI187" s="22">
        <f t="shared" si="266"/>
        <v>0</v>
      </c>
      <c r="AJ187" s="22">
        <f t="shared" si="266"/>
        <v>0</v>
      </c>
      <c r="AK187" s="22">
        <f t="shared" si="266"/>
        <v>0</v>
      </c>
      <c r="AL187" s="22">
        <f t="shared" si="266"/>
        <v>0</v>
      </c>
      <c r="AM187" s="22">
        <f t="shared" si="266"/>
        <v>0</v>
      </c>
      <c r="AN187" s="22">
        <f t="shared" si="266"/>
        <v>0</v>
      </c>
      <c r="AO187" s="22">
        <f t="shared" si="266"/>
        <v>0</v>
      </c>
      <c r="AP187" s="22">
        <f t="shared" si="266"/>
        <v>0</v>
      </c>
      <c r="AQ187" s="22">
        <f t="shared" si="266"/>
        <v>0</v>
      </c>
      <c r="AR187" s="22">
        <f t="shared" si="266"/>
        <v>0</v>
      </c>
      <c r="AS187" s="22">
        <f t="shared" si="266"/>
        <v>0</v>
      </c>
      <c r="AT187" s="22">
        <f t="shared" si="266"/>
        <v>0</v>
      </c>
      <c r="AU187" s="22">
        <f t="shared" si="266"/>
        <v>0</v>
      </c>
      <c r="AV187" s="22">
        <f t="shared" si="266"/>
        <v>0</v>
      </c>
      <c r="AW187" s="22">
        <f t="shared" si="266"/>
        <v>0</v>
      </c>
      <c r="AX187" s="22">
        <f t="shared" si="266"/>
        <v>0</v>
      </c>
      <c r="AY187" s="22">
        <f t="shared" si="266"/>
        <v>0</v>
      </c>
      <c r="AZ187" s="22">
        <f t="shared" si="266"/>
        <v>0</v>
      </c>
      <c r="BA187" s="22">
        <f t="shared" si="266"/>
        <v>0</v>
      </c>
      <c r="BB187" s="22">
        <f t="shared" si="266"/>
        <v>0</v>
      </c>
      <c r="BC187" s="22">
        <f t="shared" si="266"/>
        <v>0</v>
      </c>
      <c r="BD187" s="22">
        <f t="shared" si="266"/>
        <v>0</v>
      </c>
      <c r="BE187" s="22">
        <f t="shared" si="266"/>
        <v>0</v>
      </c>
      <c r="BF187" s="22">
        <f t="shared" si="266"/>
        <v>0</v>
      </c>
      <c r="BG187" s="22">
        <f t="shared" si="266"/>
        <v>0</v>
      </c>
    </row>
    <row r="188" spans="5:59" x14ac:dyDescent="0.35">
      <c r="E188" s="22"/>
      <c r="F188" s="21" t="s">
        <v>22</v>
      </c>
      <c r="G188" s="88"/>
      <c r="H188" s="87"/>
      <c r="J188" s="92"/>
      <c r="N188" s="22">
        <f t="shared" ref="N188:BG188" si="267">N57*$J175</f>
        <v>0</v>
      </c>
      <c r="O188" s="22">
        <f t="shared" si="267"/>
        <v>0</v>
      </c>
      <c r="P188" s="22">
        <f t="shared" si="267"/>
        <v>0</v>
      </c>
      <c r="Q188" s="22">
        <f t="shared" si="267"/>
        <v>0</v>
      </c>
      <c r="R188" s="22">
        <f t="shared" si="267"/>
        <v>0</v>
      </c>
      <c r="S188" s="22">
        <f t="shared" si="267"/>
        <v>0</v>
      </c>
      <c r="T188" s="22">
        <f t="shared" si="267"/>
        <v>0</v>
      </c>
      <c r="U188" s="22">
        <f t="shared" si="267"/>
        <v>0</v>
      </c>
      <c r="V188" s="22">
        <f t="shared" si="267"/>
        <v>0</v>
      </c>
      <c r="W188" s="22">
        <f t="shared" si="267"/>
        <v>0</v>
      </c>
      <c r="X188" s="22">
        <f t="shared" si="267"/>
        <v>0</v>
      </c>
      <c r="Y188" s="22">
        <f t="shared" si="267"/>
        <v>0</v>
      </c>
      <c r="Z188" s="22">
        <f t="shared" si="267"/>
        <v>0</v>
      </c>
      <c r="AA188" s="22">
        <f t="shared" si="267"/>
        <v>0</v>
      </c>
      <c r="AB188" s="22">
        <f t="shared" si="267"/>
        <v>0</v>
      </c>
      <c r="AC188" s="22">
        <f t="shared" si="267"/>
        <v>0</v>
      </c>
      <c r="AD188" s="22">
        <f t="shared" si="267"/>
        <v>0</v>
      </c>
      <c r="AE188" s="22">
        <f t="shared" si="267"/>
        <v>0</v>
      </c>
      <c r="AF188" s="22">
        <f t="shared" si="267"/>
        <v>0</v>
      </c>
      <c r="AG188" s="22">
        <f t="shared" si="267"/>
        <v>0</v>
      </c>
      <c r="AH188" s="22">
        <f t="shared" si="267"/>
        <v>0</v>
      </c>
      <c r="AI188" s="22">
        <f t="shared" si="267"/>
        <v>0</v>
      </c>
      <c r="AJ188" s="22">
        <f t="shared" si="267"/>
        <v>0</v>
      </c>
      <c r="AK188" s="22">
        <f t="shared" si="267"/>
        <v>0</v>
      </c>
      <c r="AL188" s="22">
        <f t="shared" si="267"/>
        <v>0</v>
      </c>
      <c r="AM188" s="22">
        <f t="shared" si="267"/>
        <v>0</v>
      </c>
      <c r="AN188" s="22">
        <f t="shared" si="267"/>
        <v>0</v>
      </c>
      <c r="AO188" s="22">
        <f t="shared" si="267"/>
        <v>0</v>
      </c>
      <c r="AP188" s="22">
        <f t="shared" si="267"/>
        <v>0</v>
      </c>
      <c r="AQ188" s="22">
        <f t="shared" si="267"/>
        <v>0</v>
      </c>
      <c r="AR188" s="22">
        <f t="shared" si="267"/>
        <v>0</v>
      </c>
      <c r="AS188" s="22">
        <f t="shared" si="267"/>
        <v>0</v>
      </c>
      <c r="AT188" s="22">
        <f t="shared" si="267"/>
        <v>0</v>
      </c>
      <c r="AU188" s="22">
        <f t="shared" si="267"/>
        <v>0</v>
      </c>
      <c r="AV188" s="22">
        <f t="shared" si="267"/>
        <v>0</v>
      </c>
      <c r="AW188" s="22">
        <f t="shared" si="267"/>
        <v>0</v>
      </c>
      <c r="AX188" s="22">
        <f t="shared" si="267"/>
        <v>0</v>
      </c>
      <c r="AY188" s="22">
        <f t="shared" si="267"/>
        <v>0</v>
      </c>
      <c r="AZ188" s="22">
        <f t="shared" si="267"/>
        <v>0</v>
      </c>
      <c r="BA188" s="22">
        <f t="shared" si="267"/>
        <v>0</v>
      </c>
      <c r="BB188" s="22">
        <f t="shared" si="267"/>
        <v>0</v>
      </c>
      <c r="BC188" s="22">
        <f t="shared" si="267"/>
        <v>0</v>
      </c>
      <c r="BD188" s="22">
        <f t="shared" si="267"/>
        <v>0</v>
      </c>
      <c r="BE188" s="22">
        <f t="shared" si="267"/>
        <v>0</v>
      </c>
      <c r="BF188" s="22">
        <f t="shared" si="267"/>
        <v>0</v>
      </c>
      <c r="BG188" s="22">
        <f t="shared" si="267"/>
        <v>0</v>
      </c>
    </row>
    <row r="189" spans="5:59" x14ac:dyDescent="0.35">
      <c r="E189" s="22"/>
      <c r="F189" s="21" t="s">
        <v>23</v>
      </c>
      <c r="G189" s="88"/>
      <c r="H189" s="87"/>
      <c r="J189" s="92"/>
      <c r="N189" s="22">
        <f t="shared" ref="N189:BG189" si="268">N58*$J176</f>
        <v>6</v>
      </c>
      <c r="O189" s="22">
        <f t="shared" si="268"/>
        <v>0</v>
      </c>
      <c r="P189" s="22">
        <f t="shared" si="268"/>
        <v>0</v>
      </c>
      <c r="Q189" s="22">
        <f t="shared" si="268"/>
        <v>0</v>
      </c>
      <c r="R189" s="22">
        <f t="shared" si="268"/>
        <v>0</v>
      </c>
      <c r="S189" s="22">
        <f t="shared" si="268"/>
        <v>0</v>
      </c>
      <c r="T189" s="22">
        <f t="shared" si="268"/>
        <v>0</v>
      </c>
      <c r="U189" s="22">
        <f t="shared" si="268"/>
        <v>0</v>
      </c>
      <c r="V189" s="22">
        <f t="shared" si="268"/>
        <v>0</v>
      </c>
      <c r="W189" s="22">
        <f t="shared" si="268"/>
        <v>0</v>
      </c>
      <c r="X189" s="22">
        <f t="shared" si="268"/>
        <v>0</v>
      </c>
      <c r="Y189" s="22">
        <f t="shared" si="268"/>
        <v>0</v>
      </c>
      <c r="Z189" s="22">
        <f t="shared" si="268"/>
        <v>0</v>
      </c>
      <c r="AA189" s="22">
        <f t="shared" si="268"/>
        <v>0</v>
      </c>
      <c r="AB189" s="22">
        <f t="shared" si="268"/>
        <v>0</v>
      </c>
      <c r="AC189" s="22">
        <f t="shared" si="268"/>
        <v>0</v>
      </c>
      <c r="AD189" s="22">
        <f t="shared" si="268"/>
        <v>0</v>
      </c>
      <c r="AE189" s="22">
        <f t="shared" si="268"/>
        <v>0</v>
      </c>
      <c r="AF189" s="22">
        <f t="shared" si="268"/>
        <v>0</v>
      </c>
      <c r="AG189" s="22">
        <f t="shared" si="268"/>
        <v>0</v>
      </c>
      <c r="AH189" s="22">
        <f t="shared" si="268"/>
        <v>0</v>
      </c>
      <c r="AI189" s="22">
        <f t="shared" si="268"/>
        <v>0</v>
      </c>
      <c r="AJ189" s="22">
        <f t="shared" si="268"/>
        <v>0</v>
      </c>
      <c r="AK189" s="22">
        <f t="shared" si="268"/>
        <v>0</v>
      </c>
      <c r="AL189" s="22">
        <f t="shared" si="268"/>
        <v>0</v>
      </c>
      <c r="AM189" s="22">
        <f t="shared" si="268"/>
        <v>0</v>
      </c>
      <c r="AN189" s="22">
        <f t="shared" si="268"/>
        <v>0</v>
      </c>
      <c r="AO189" s="22">
        <f t="shared" si="268"/>
        <v>0</v>
      </c>
      <c r="AP189" s="22">
        <f t="shared" si="268"/>
        <v>0</v>
      </c>
      <c r="AQ189" s="22">
        <f t="shared" si="268"/>
        <v>0</v>
      </c>
      <c r="AR189" s="22">
        <f t="shared" si="268"/>
        <v>0</v>
      </c>
      <c r="AS189" s="22">
        <f t="shared" si="268"/>
        <v>0</v>
      </c>
      <c r="AT189" s="22">
        <f t="shared" si="268"/>
        <v>0</v>
      </c>
      <c r="AU189" s="22">
        <f t="shared" si="268"/>
        <v>0</v>
      </c>
      <c r="AV189" s="22">
        <f t="shared" si="268"/>
        <v>0</v>
      </c>
      <c r="AW189" s="22">
        <f t="shared" si="268"/>
        <v>0</v>
      </c>
      <c r="AX189" s="22">
        <f t="shared" si="268"/>
        <v>0</v>
      </c>
      <c r="AY189" s="22">
        <f t="shared" si="268"/>
        <v>0</v>
      </c>
      <c r="AZ189" s="22">
        <f t="shared" si="268"/>
        <v>0</v>
      </c>
      <c r="BA189" s="22">
        <f t="shared" si="268"/>
        <v>0</v>
      </c>
      <c r="BB189" s="22">
        <f t="shared" si="268"/>
        <v>0</v>
      </c>
      <c r="BC189" s="22">
        <f t="shared" si="268"/>
        <v>0</v>
      </c>
      <c r="BD189" s="22">
        <f t="shared" si="268"/>
        <v>0</v>
      </c>
      <c r="BE189" s="22">
        <f t="shared" si="268"/>
        <v>0</v>
      </c>
      <c r="BF189" s="22">
        <f t="shared" si="268"/>
        <v>0</v>
      </c>
      <c r="BG189" s="22">
        <f t="shared" si="268"/>
        <v>0</v>
      </c>
    </row>
    <row r="190" spans="5:59" x14ac:dyDescent="0.35">
      <c r="E190" s="22"/>
      <c r="F190" s="91" t="s">
        <v>15</v>
      </c>
      <c r="G190" s="88"/>
      <c r="H190" s="87"/>
      <c r="J190" s="92"/>
      <c r="N190" s="22">
        <f t="shared" ref="N190:BG190" si="269">N59*$J177</f>
        <v>0</v>
      </c>
      <c r="O190" s="22">
        <f t="shared" si="269"/>
        <v>12.074999999999999</v>
      </c>
      <c r="P190" s="22">
        <f t="shared" si="269"/>
        <v>12.074999999999999</v>
      </c>
      <c r="Q190" s="22">
        <f t="shared" si="269"/>
        <v>0</v>
      </c>
      <c r="R190" s="22">
        <f t="shared" si="269"/>
        <v>0</v>
      </c>
      <c r="S190" s="22">
        <f t="shared" si="269"/>
        <v>0</v>
      </c>
      <c r="T190" s="22">
        <f t="shared" si="269"/>
        <v>0</v>
      </c>
      <c r="U190" s="22">
        <f t="shared" si="269"/>
        <v>0</v>
      </c>
      <c r="V190" s="22">
        <f t="shared" si="269"/>
        <v>0</v>
      </c>
      <c r="W190" s="22">
        <f t="shared" si="269"/>
        <v>0</v>
      </c>
      <c r="X190" s="22">
        <f t="shared" si="269"/>
        <v>0</v>
      </c>
      <c r="Y190" s="22">
        <f t="shared" si="269"/>
        <v>0</v>
      </c>
      <c r="Z190" s="22">
        <f t="shared" si="269"/>
        <v>0</v>
      </c>
      <c r="AA190" s="22">
        <f t="shared" si="269"/>
        <v>0</v>
      </c>
      <c r="AB190" s="22">
        <f t="shared" si="269"/>
        <v>0</v>
      </c>
      <c r="AC190" s="22">
        <f t="shared" si="269"/>
        <v>0</v>
      </c>
      <c r="AD190" s="22">
        <f t="shared" si="269"/>
        <v>0</v>
      </c>
      <c r="AE190" s="22">
        <f t="shared" si="269"/>
        <v>0</v>
      </c>
      <c r="AF190" s="22">
        <f t="shared" si="269"/>
        <v>0</v>
      </c>
      <c r="AG190" s="22">
        <f t="shared" si="269"/>
        <v>0</v>
      </c>
      <c r="AH190" s="22">
        <f t="shared" si="269"/>
        <v>0</v>
      </c>
      <c r="AI190" s="22">
        <f t="shared" si="269"/>
        <v>0</v>
      </c>
      <c r="AJ190" s="22">
        <f t="shared" si="269"/>
        <v>0</v>
      </c>
      <c r="AK190" s="22">
        <f t="shared" si="269"/>
        <v>0</v>
      </c>
      <c r="AL190" s="22">
        <f t="shared" si="269"/>
        <v>0</v>
      </c>
      <c r="AM190" s="22">
        <f t="shared" si="269"/>
        <v>0</v>
      </c>
      <c r="AN190" s="22">
        <f t="shared" si="269"/>
        <v>0</v>
      </c>
      <c r="AO190" s="22">
        <f t="shared" si="269"/>
        <v>0</v>
      </c>
      <c r="AP190" s="22">
        <f t="shared" si="269"/>
        <v>0</v>
      </c>
      <c r="AQ190" s="22">
        <f t="shared" si="269"/>
        <v>0</v>
      </c>
      <c r="AR190" s="22">
        <f t="shared" si="269"/>
        <v>0</v>
      </c>
      <c r="AS190" s="22">
        <f t="shared" si="269"/>
        <v>0</v>
      </c>
      <c r="AT190" s="22">
        <f t="shared" si="269"/>
        <v>0</v>
      </c>
      <c r="AU190" s="22">
        <f t="shared" si="269"/>
        <v>0</v>
      </c>
      <c r="AV190" s="22">
        <f t="shared" si="269"/>
        <v>0</v>
      </c>
      <c r="AW190" s="22">
        <f t="shared" si="269"/>
        <v>0</v>
      </c>
      <c r="AX190" s="22">
        <f t="shared" si="269"/>
        <v>0</v>
      </c>
      <c r="AY190" s="22">
        <f t="shared" si="269"/>
        <v>0</v>
      </c>
      <c r="AZ190" s="22">
        <f t="shared" si="269"/>
        <v>0</v>
      </c>
      <c r="BA190" s="22">
        <f t="shared" si="269"/>
        <v>0</v>
      </c>
      <c r="BB190" s="22">
        <f t="shared" si="269"/>
        <v>0</v>
      </c>
      <c r="BC190" s="22">
        <f t="shared" si="269"/>
        <v>0</v>
      </c>
      <c r="BD190" s="22">
        <f t="shared" si="269"/>
        <v>0</v>
      </c>
      <c r="BE190" s="22">
        <f t="shared" si="269"/>
        <v>0</v>
      </c>
      <c r="BF190" s="22">
        <f t="shared" si="269"/>
        <v>0</v>
      </c>
      <c r="BG190" s="22">
        <f t="shared" si="269"/>
        <v>0</v>
      </c>
    </row>
    <row r="191" spans="5:59" x14ac:dyDescent="0.35">
      <c r="E191" s="22"/>
      <c r="F191" s="91" t="s">
        <v>16</v>
      </c>
      <c r="G191" s="88"/>
      <c r="H191" s="87"/>
      <c r="J191" s="92"/>
      <c r="N191" s="22">
        <f t="shared" ref="N191:BG191" si="270">N60*$J178</f>
        <v>0</v>
      </c>
      <c r="O191" s="22">
        <f t="shared" si="270"/>
        <v>0</v>
      </c>
      <c r="P191" s="22">
        <f t="shared" si="270"/>
        <v>0</v>
      </c>
      <c r="Q191" s="22">
        <f t="shared" si="270"/>
        <v>14.137297674418603</v>
      </c>
      <c r="R191" s="22">
        <f t="shared" si="270"/>
        <v>14.137297674418603</v>
      </c>
      <c r="S191" s="22">
        <f t="shared" si="270"/>
        <v>14.137297674418603</v>
      </c>
      <c r="T191" s="22">
        <f t="shared" si="270"/>
        <v>0</v>
      </c>
      <c r="U191" s="22">
        <f t="shared" si="270"/>
        <v>0</v>
      </c>
      <c r="V191" s="22">
        <f t="shared" si="270"/>
        <v>0</v>
      </c>
      <c r="W191" s="22">
        <f t="shared" si="270"/>
        <v>0</v>
      </c>
      <c r="X191" s="22">
        <f t="shared" si="270"/>
        <v>0</v>
      </c>
      <c r="Y191" s="22">
        <f t="shared" si="270"/>
        <v>0</v>
      </c>
      <c r="Z191" s="22">
        <f t="shared" si="270"/>
        <v>0</v>
      </c>
      <c r="AA191" s="22">
        <f t="shared" si="270"/>
        <v>0</v>
      </c>
      <c r="AB191" s="22">
        <f t="shared" si="270"/>
        <v>0</v>
      </c>
      <c r="AC191" s="22">
        <f t="shared" si="270"/>
        <v>0</v>
      </c>
      <c r="AD191" s="22">
        <f t="shared" si="270"/>
        <v>0</v>
      </c>
      <c r="AE191" s="22">
        <f t="shared" si="270"/>
        <v>0</v>
      </c>
      <c r="AF191" s="22">
        <f t="shared" si="270"/>
        <v>0</v>
      </c>
      <c r="AG191" s="22">
        <f t="shared" si="270"/>
        <v>0</v>
      </c>
      <c r="AH191" s="22">
        <f t="shared" si="270"/>
        <v>0</v>
      </c>
      <c r="AI191" s="22">
        <f t="shared" si="270"/>
        <v>0</v>
      </c>
      <c r="AJ191" s="22">
        <f t="shared" si="270"/>
        <v>0</v>
      </c>
      <c r="AK191" s="22">
        <f t="shared" si="270"/>
        <v>0</v>
      </c>
      <c r="AL191" s="22">
        <f t="shared" si="270"/>
        <v>0</v>
      </c>
      <c r="AM191" s="22">
        <f t="shared" si="270"/>
        <v>0</v>
      </c>
      <c r="AN191" s="22">
        <f t="shared" si="270"/>
        <v>0</v>
      </c>
      <c r="AO191" s="22">
        <f t="shared" si="270"/>
        <v>0</v>
      </c>
      <c r="AP191" s="22">
        <f t="shared" si="270"/>
        <v>0</v>
      </c>
      <c r="AQ191" s="22">
        <f t="shared" si="270"/>
        <v>0</v>
      </c>
      <c r="AR191" s="22">
        <f t="shared" si="270"/>
        <v>0</v>
      </c>
      <c r="AS191" s="22">
        <f t="shared" si="270"/>
        <v>0</v>
      </c>
      <c r="AT191" s="22">
        <f t="shared" si="270"/>
        <v>0</v>
      </c>
      <c r="AU191" s="22">
        <f t="shared" si="270"/>
        <v>0</v>
      </c>
      <c r="AV191" s="22">
        <f t="shared" si="270"/>
        <v>0</v>
      </c>
      <c r="AW191" s="22">
        <f t="shared" si="270"/>
        <v>0</v>
      </c>
      <c r="AX191" s="22">
        <f t="shared" si="270"/>
        <v>0</v>
      </c>
      <c r="AY191" s="22">
        <f t="shared" si="270"/>
        <v>0</v>
      </c>
      <c r="AZ191" s="22">
        <f t="shared" si="270"/>
        <v>0</v>
      </c>
      <c r="BA191" s="22">
        <f t="shared" si="270"/>
        <v>0</v>
      </c>
      <c r="BB191" s="22">
        <f t="shared" si="270"/>
        <v>0</v>
      </c>
      <c r="BC191" s="22">
        <f t="shared" si="270"/>
        <v>0</v>
      </c>
      <c r="BD191" s="22">
        <f t="shared" si="270"/>
        <v>0</v>
      </c>
      <c r="BE191" s="22">
        <f t="shared" si="270"/>
        <v>0</v>
      </c>
      <c r="BF191" s="22">
        <f t="shared" si="270"/>
        <v>0</v>
      </c>
      <c r="BG191" s="22">
        <f t="shared" si="270"/>
        <v>0</v>
      </c>
    </row>
    <row r="192" spans="5:59" x14ac:dyDescent="0.35">
      <c r="E192" s="22"/>
      <c r="F192" s="91" t="s">
        <v>17</v>
      </c>
      <c r="G192" s="88"/>
      <c r="H192" s="87"/>
      <c r="J192" s="92"/>
      <c r="N192" s="22">
        <f t="shared" ref="N192:BG192" si="271">N61*$J179</f>
        <v>0</v>
      </c>
      <c r="O192" s="22">
        <f t="shared" si="271"/>
        <v>0</v>
      </c>
      <c r="P192" s="22">
        <f t="shared" si="271"/>
        <v>0</v>
      </c>
      <c r="Q192" s="22">
        <f t="shared" si="271"/>
        <v>0</v>
      </c>
      <c r="R192" s="22">
        <f t="shared" si="271"/>
        <v>0</v>
      </c>
      <c r="S192" s="22">
        <f t="shared" si="271"/>
        <v>0</v>
      </c>
      <c r="T192" s="22">
        <f t="shared" si="271"/>
        <v>11.26424851421188</v>
      </c>
      <c r="U192" s="22">
        <f t="shared" si="271"/>
        <v>11.26424851421188</v>
      </c>
      <c r="V192" s="22">
        <f t="shared" si="271"/>
        <v>11.26424851421188</v>
      </c>
      <c r="W192" s="22">
        <f t="shared" si="271"/>
        <v>11.26424851421188</v>
      </c>
      <c r="X192" s="22">
        <f t="shared" si="271"/>
        <v>0</v>
      </c>
      <c r="Y192" s="22">
        <f t="shared" si="271"/>
        <v>0</v>
      </c>
      <c r="Z192" s="22">
        <f t="shared" si="271"/>
        <v>0</v>
      </c>
      <c r="AA192" s="22">
        <f t="shared" si="271"/>
        <v>0</v>
      </c>
      <c r="AB192" s="22">
        <f t="shared" si="271"/>
        <v>0</v>
      </c>
      <c r="AC192" s="22">
        <f t="shared" si="271"/>
        <v>0</v>
      </c>
      <c r="AD192" s="22">
        <f t="shared" si="271"/>
        <v>0</v>
      </c>
      <c r="AE192" s="22">
        <f t="shared" si="271"/>
        <v>0</v>
      </c>
      <c r="AF192" s="22">
        <f t="shared" si="271"/>
        <v>0</v>
      </c>
      <c r="AG192" s="22">
        <f t="shared" si="271"/>
        <v>0</v>
      </c>
      <c r="AH192" s="22">
        <f t="shared" si="271"/>
        <v>0</v>
      </c>
      <c r="AI192" s="22">
        <f t="shared" si="271"/>
        <v>0</v>
      </c>
      <c r="AJ192" s="22">
        <f t="shared" si="271"/>
        <v>0</v>
      </c>
      <c r="AK192" s="22">
        <f t="shared" si="271"/>
        <v>0</v>
      </c>
      <c r="AL192" s="22">
        <f t="shared" si="271"/>
        <v>0</v>
      </c>
      <c r="AM192" s="22">
        <f t="shared" si="271"/>
        <v>0</v>
      </c>
      <c r="AN192" s="22">
        <f t="shared" si="271"/>
        <v>0</v>
      </c>
      <c r="AO192" s="22">
        <f t="shared" si="271"/>
        <v>0</v>
      </c>
      <c r="AP192" s="22">
        <f t="shared" si="271"/>
        <v>0</v>
      </c>
      <c r="AQ192" s="22">
        <f t="shared" si="271"/>
        <v>0</v>
      </c>
      <c r="AR192" s="22">
        <f t="shared" si="271"/>
        <v>0</v>
      </c>
      <c r="AS192" s="22">
        <f t="shared" si="271"/>
        <v>0</v>
      </c>
      <c r="AT192" s="22">
        <f t="shared" si="271"/>
        <v>0</v>
      </c>
      <c r="AU192" s="22">
        <f t="shared" si="271"/>
        <v>0</v>
      </c>
      <c r="AV192" s="22">
        <f t="shared" si="271"/>
        <v>0</v>
      </c>
      <c r="AW192" s="22">
        <f t="shared" si="271"/>
        <v>0</v>
      </c>
      <c r="AX192" s="22">
        <f t="shared" si="271"/>
        <v>0</v>
      </c>
      <c r="AY192" s="22">
        <f t="shared" si="271"/>
        <v>0</v>
      </c>
      <c r="AZ192" s="22">
        <f t="shared" si="271"/>
        <v>0</v>
      </c>
      <c r="BA192" s="22">
        <f t="shared" si="271"/>
        <v>0</v>
      </c>
      <c r="BB192" s="22">
        <f t="shared" si="271"/>
        <v>0</v>
      </c>
      <c r="BC192" s="22">
        <f t="shared" si="271"/>
        <v>0</v>
      </c>
      <c r="BD192" s="22">
        <f t="shared" si="271"/>
        <v>0</v>
      </c>
      <c r="BE192" s="22">
        <f t="shared" si="271"/>
        <v>0</v>
      </c>
      <c r="BF192" s="22">
        <f t="shared" si="271"/>
        <v>0</v>
      </c>
      <c r="BG192" s="22">
        <f t="shared" si="271"/>
        <v>0</v>
      </c>
    </row>
    <row r="193" spans="5:63" x14ac:dyDescent="0.35">
      <c r="E193" s="22"/>
      <c r="F193" s="91" t="s">
        <v>194</v>
      </c>
      <c r="G193" s="88"/>
      <c r="H193" s="87"/>
      <c r="J193" s="92"/>
      <c r="N193" s="22">
        <f t="shared" ref="N193:BG193" si="272">N62*$J180</f>
        <v>0</v>
      </c>
      <c r="O193" s="22">
        <f t="shared" si="272"/>
        <v>0</v>
      </c>
      <c r="P193" s="22">
        <f t="shared" si="272"/>
        <v>0</v>
      </c>
      <c r="Q193" s="22">
        <f t="shared" si="272"/>
        <v>0</v>
      </c>
      <c r="R193" s="22">
        <f t="shared" si="272"/>
        <v>0</v>
      </c>
      <c r="S193" s="22">
        <f t="shared" si="272"/>
        <v>0</v>
      </c>
      <c r="T193" s="22">
        <f t="shared" si="272"/>
        <v>0</v>
      </c>
      <c r="U193" s="22">
        <f t="shared" si="272"/>
        <v>0</v>
      </c>
      <c r="V193" s="22">
        <f t="shared" si="272"/>
        <v>0</v>
      </c>
      <c r="W193" s="22">
        <f t="shared" si="272"/>
        <v>0</v>
      </c>
      <c r="X193" s="22">
        <f t="shared" si="272"/>
        <v>8.2632108501575701</v>
      </c>
      <c r="Y193" s="22">
        <f t="shared" si="272"/>
        <v>4.131605425078785</v>
      </c>
      <c r="Z193" s="22">
        <f t="shared" si="272"/>
        <v>0</v>
      </c>
      <c r="AA193" s="22">
        <f t="shared" si="272"/>
        <v>0</v>
      </c>
      <c r="AB193" s="22">
        <f t="shared" si="272"/>
        <v>0</v>
      </c>
      <c r="AC193" s="22">
        <f t="shared" si="272"/>
        <v>0</v>
      </c>
      <c r="AD193" s="22">
        <f t="shared" si="272"/>
        <v>0</v>
      </c>
      <c r="AE193" s="22">
        <f t="shared" si="272"/>
        <v>0</v>
      </c>
      <c r="AF193" s="22">
        <f t="shared" si="272"/>
        <v>0</v>
      </c>
      <c r="AG193" s="22">
        <f t="shared" si="272"/>
        <v>0</v>
      </c>
      <c r="AH193" s="22">
        <f t="shared" si="272"/>
        <v>0</v>
      </c>
      <c r="AI193" s="22">
        <f t="shared" si="272"/>
        <v>0</v>
      </c>
      <c r="AJ193" s="22">
        <f t="shared" si="272"/>
        <v>0</v>
      </c>
      <c r="AK193" s="22">
        <f t="shared" si="272"/>
        <v>0</v>
      </c>
      <c r="AL193" s="22">
        <f t="shared" si="272"/>
        <v>0</v>
      </c>
      <c r="AM193" s="22">
        <f t="shared" si="272"/>
        <v>0</v>
      </c>
      <c r="AN193" s="22">
        <f t="shared" si="272"/>
        <v>0</v>
      </c>
      <c r="AO193" s="22">
        <f t="shared" si="272"/>
        <v>0</v>
      </c>
      <c r="AP193" s="22">
        <f t="shared" si="272"/>
        <v>0</v>
      </c>
      <c r="AQ193" s="22">
        <f t="shared" si="272"/>
        <v>0</v>
      </c>
      <c r="AR193" s="22">
        <f t="shared" si="272"/>
        <v>0</v>
      </c>
      <c r="AS193" s="22">
        <f t="shared" si="272"/>
        <v>0</v>
      </c>
      <c r="AT193" s="22">
        <f t="shared" si="272"/>
        <v>0</v>
      </c>
      <c r="AU193" s="22">
        <f t="shared" si="272"/>
        <v>0</v>
      </c>
      <c r="AV193" s="22">
        <f t="shared" si="272"/>
        <v>0</v>
      </c>
      <c r="AW193" s="22">
        <f t="shared" si="272"/>
        <v>0</v>
      </c>
      <c r="AX193" s="22">
        <f t="shared" si="272"/>
        <v>0</v>
      </c>
      <c r="AY193" s="22">
        <f t="shared" si="272"/>
        <v>0</v>
      </c>
      <c r="AZ193" s="22">
        <f t="shared" si="272"/>
        <v>0</v>
      </c>
      <c r="BA193" s="22">
        <f t="shared" si="272"/>
        <v>0</v>
      </c>
      <c r="BB193" s="22">
        <f t="shared" si="272"/>
        <v>0</v>
      </c>
      <c r="BC193" s="22">
        <f t="shared" si="272"/>
        <v>0</v>
      </c>
      <c r="BD193" s="22">
        <f t="shared" si="272"/>
        <v>0</v>
      </c>
      <c r="BE193" s="22">
        <f t="shared" si="272"/>
        <v>0</v>
      </c>
      <c r="BF193" s="22">
        <f t="shared" si="272"/>
        <v>0</v>
      </c>
      <c r="BG193" s="22">
        <f t="shared" si="272"/>
        <v>0</v>
      </c>
    </row>
    <row r="194" spans="5:63" x14ac:dyDescent="0.35">
      <c r="E194" s="22"/>
      <c r="F194" s="142" t="s">
        <v>51</v>
      </c>
      <c r="G194" s="143"/>
      <c r="H194" s="144"/>
      <c r="I194" s="35"/>
      <c r="J194" s="146"/>
      <c r="K194" s="35"/>
      <c r="L194" s="35"/>
      <c r="M194" s="35"/>
      <c r="N194" s="35">
        <f>SUM(N186:N193)</f>
        <v>6</v>
      </c>
      <c r="O194" s="35">
        <f t="shared" ref="O194:BG194" si="273">SUM(O186:O193)</f>
        <v>12.074999999999999</v>
      </c>
      <c r="P194" s="35">
        <f t="shared" si="273"/>
        <v>12.074999999999999</v>
      </c>
      <c r="Q194" s="35">
        <f t="shared" si="273"/>
        <v>14.137297674418603</v>
      </c>
      <c r="R194" s="35">
        <f t="shared" si="273"/>
        <v>14.137297674418603</v>
      </c>
      <c r="S194" s="35">
        <f t="shared" si="273"/>
        <v>14.137297674418603</v>
      </c>
      <c r="T194" s="35">
        <f t="shared" si="273"/>
        <v>11.26424851421188</v>
      </c>
      <c r="U194" s="35">
        <f t="shared" si="273"/>
        <v>11.26424851421188</v>
      </c>
      <c r="V194" s="35">
        <f t="shared" si="273"/>
        <v>11.26424851421188</v>
      </c>
      <c r="W194" s="35">
        <f t="shared" si="273"/>
        <v>11.26424851421188</v>
      </c>
      <c r="X194" s="35">
        <f t="shared" si="273"/>
        <v>8.2632108501575701</v>
      </c>
      <c r="Y194" s="35">
        <f t="shared" si="273"/>
        <v>4.131605425078785</v>
      </c>
      <c r="Z194" s="35">
        <f t="shared" si="273"/>
        <v>0</v>
      </c>
      <c r="AA194" s="35">
        <f t="shared" si="273"/>
        <v>0</v>
      </c>
      <c r="AB194" s="35">
        <f t="shared" si="273"/>
        <v>0</v>
      </c>
      <c r="AC194" s="35">
        <f t="shared" si="273"/>
        <v>0</v>
      </c>
      <c r="AD194" s="35">
        <f t="shared" si="273"/>
        <v>0</v>
      </c>
      <c r="AE194" s="35">
        <f t="shared" si="273"/>
        <v>0</v>
      </c>
      <c r="AF194" s="35">
        <f t="shared" si="273"/>
        <v>0</v>
      </c>
      <c r="AG194" s="35">
        <f t="shared" si="273"/>
        <v>0</v>
      </c>
      <c r="AH194" s="35">
        <f t="shared" si="273"/>
        <v>0</v>
      </c>
      <c r="AI194" s="35">
        <f t="shared" si="273"/>
        <v>0</v>
      </c>
      <c r="AJ194" s="35">
        <f t="shared" si="273"/>
        <v>0</v>
      </c>
      <c r="AK194" s="35">
        <f t="shared" si="273"/>
        <v>0</v>
      </c>
      <c r="AL194" s="35">
        <f t="shared" si="273"/>
        <v>0</v>
      </c>
      <c r="AM194" s="35">
        <f t="shared" si="273"/>
        <v>0</v>
      </c>
      <c r="AN194" s="35">
        <f t="shared" si="273"/>
        <v>0</v>
      </c>
      <c r="AO194" s="35">
        <f t="shared" si="273"/>
        <v>0</v>
      </c>
      <c r="AP194" s="35">
        <f t="shared" si="273"/>
        <v>0</v>
      </c>
      <c r="AQ194" s="35">
        <f t="shared" si="273"/>
        <v>0</v>
      </c>
      <c r="AR194" s="35">
        <f t="shared" si="273"/>
        <v>0</v>
      </c>
      <c r="AS194" s="35">
        <f t="shared" si="273"/>
        <v>0</v>
      </c>
      <c r="AT194" s="35">
        <f t="shared" si="273"/>
        <v>0</v>
      </c>
      <c r="AU194" s="35">
        <f t="shared" si="273"/>
        <v>0</v>
      </c>
      <c r="AV194" s="35">
        <f t="shared" si="273"/>
        <v>0</v>
      </c>
      <c r="AW194" s="35">
        <f t="shared" si="273"/>
        <v>0</v>
      </c>
      <c r="AX194" s="35">
        <f t="shared" si="273"/>
        <v>0</v>
      </c>
      <c r="AY194" s="35">
        <f t="shared" si="273"/>
        <v>0</v>
      </c>
      <c r="AZ194" s="35">
        <f t="shared" si="273"/>
        <v>0</v>
      </c>
      <c r="BA194" s="35">
        <f t="shared" si="273"/>
        <v>0</v>
      </c>
      <c r="BB194" s="35">
        <f t="shared" si="273"/>
        <v>0</v>
      </c>
      <c r="BC194" s="35">
        <f t="shared" si="273"/>
        <v>0</v>
      </c>
      <c r="BD194" s="35">
        <f t="shared" si="273"/>
        <v>0</v>
      </c>
      <c r="BE194" s="35">
        <f t="shared" si="273"/>
        <v>0</v>
      </c>
      <c r="BF194" s="35">
        <f t="shared" si="273"/>
        <v>0</v>
      </c>
      <c r="BG194" s="35">
        <f t="shared" si="273"/>
        <v>0</v>
      </c>
      <c r="BH194" s="35"/>
      <c r="BI194" s="35"/>
      <c r="BJ194" s="35"/>
      <c r="BK194" s="35"/>
    </row>
    <row r="195" spans="5:63" x14ac:dyDescent="0.35">
      <c r="E195" s="22"/>
      <c r="F195" s="93"/>
      <c r="G195" s="88"/>
      <c r="H195" s="87"/>
      <c r="J195" s="92"/>
    </row>
    <row r="196" spans="5:63" x14ac:dyDescent="0.35">
      <c r="E196" s="22"/>
      <c r="F196" s="93"/>
      <c r="G196" s="88"/>
      <c r="H196" s="87"/>
      <c r="J196" s="92"/>
    </row>
    <row r="197" spans="5:63" x14ac:dyDescent="0.35">
      <c r="M197" s="88" t="s">
        <v>39</v>
      </c>
      <c r="N197" s="51">
        <v>1</v>
      </c>
      <c r="O197" s="51">
        <f>N197+1</f>
        <v>2</v>
      </c>
      <c r="P197" s="51">
        <f t="shared" ref="P197:BK197" si="274">O197+1</f>
        <v>3</v>
      </c>
      <c r="Q197" s="51">
        <f t="shared" si="274"/>
        <v>4</v>
      </c>
      <c r="R197" s="51">
        <f t="shared" si="274"/>
        <v>5</v>
      </c>
      <c r="S197" s="51">
        <f t="shared" si="274"/>
        <v>6</v>
      </c>
      <c r="T197" s="51">
        <f t="shared" si="274"/>
        <v>7</v>
      </c>
      <c r="U197" s="51">
        <f t="shared" si="274"/>
        <v>8</v>
      </c>
      <c r="V197" s="51">
        <f t="shared" si="274"/>
        <v>9</v>
      </c>
      <c r="W197" s="51">
        <f t="shared" si="274"/>
        <v>10</v>
      </c>
      <c r="X197" s="51">
        <f t="shared" si="274"/>
        <v>11</v>
      </c>
      <c r="Y197" s="51">
        <f t="shared" si="274"/>
        <v>12</v>
      </c>
      <c r="Z197" s="51">
        <f t="shared" si="274"/>
        <v>13</v>
      </c>
      <c r="AA197" s="51">
        <f t="shared" si="274"/>
        <v>14</v>
      </c>
      <c r="AB197" s="51">
        <f t="shared" si="274"/>
        <v>15</v>
      </c>
      <c r="AC197" s="51">
        <f t="shared" si="274"/>
        <v>16</v>
      </c>
      <c r="AD197" s="51">
        <f t="shared" si="274"/>
        <v>17</v>
      </c>
      <c r="AE197" s="51">
        <f t="shared" si="274"/>
        <v>18</v>
      </c>
      <c r="AF197" s="51">
        <f t="shared" si="274"/>
        <v>19</v>
      </c>
      <c r="AG197" s="51">
        <f t="shared" si="274"/>
        <v>20</v>
      </c>
      <c r="AH197" s="51">
        <f t="shared" si="274"/>
        <v>21</v>
      </c>
      <c r="AI197" s="51">
        <f t="shared" si="274"/>
        <v>22</v>
      </c>
      <c r="AJ197" s="51">
        <f t="shared" si="274"/>
        <v>23</v>
      </c>
      <c r="AK197" s="51">
        <f t="shared" si="274"/>
        <v>24</v>
      </c>
      <c r="AL197" s="51">
        <f t="shared" si="274"/>
        <v>25</v>
      </c>
      <c r="AM197" s="51">
        <f t="shared" si="274"/>
        <v>26</v>
      </c>
      <c r="AN197" s="51">
        <f t="shared" si="274"/>
        <v>27</v>
      </c>
      <c r="AO197" s="51">
        <f t="shared" si="274"/>
        <v>28</v>
      </c>
      <c r="AP197" s="51">
        <f t="shared" si="274"/>
        <v>29</v>
      </c>
      <c r="AQ197" s="51">
        <f t="shared" si="274"/>
        <v>30</v>
      </c>
      <c r="AR197" s="51">
        <f t="shared" si="274"/>
        <v>31</v>
      </c>
      <c r="AS197" s="51">
        <f t="shared" si="274"/>
        <v>32</v>
      </c>
      <c r="AT197" s="51">
        <f t="shared" si="274"/>
        <v>33</v>
      </c>
      <c r="AU197" s="51">
        <f t="shared" si="274"/>
        <v>34</v>
      </c>
      <c r="AV197" s="51">
        <f t="shared" si="274"/>
        <v>35</v>
      </c>
      <c r="AW197" s="51">
        <f t="shared" si="274"/>
        <v>36</v>
      </c>
      <c r="AX197" s="51">
        <f t="shared" si="274"/>
        <v>37</v>
      </c>
      <c r="AY197" s="51">
        <f t="shared" si="274"/>
        <v>38</v>
      </c>
      <c r="AZ197" s="51">
        <f t="shared" si="274"/>
        <v>39</v>
      </c>
      <c r="BA197" s="51">
        <f t="shared" si="274"/>
        <v>40</v>
      </c>
      <c r="BB197" s="51">
        <f t="shared" si="274"/>
        <v>41</v>
      </c>
      <c r="BC197" s="51">
        <f t="shared" si="274"/>
        <v>42</v>
      </c>
      <c r="BD197" s="51">
        <f t="shared" si="274"/>
        <v>43</v>
      </c>
      <c r="BE197" s="51">
        <f t="shared" si="274"/>
        <v>44</v>
      </c>
      <c r="BF197" s="51">
        <f t="shared" si="274"/>
        <v>45</v>
      </c>
      <c r="BG197" s="51">
        <f t="shared" si="274"/>
        <v>46</v>
      </c>
      <c r="BH197" s="51">
        <f t="shared" si="274"/>
        <v>47</v>
      </c>
      <c r="BI197" s="51">
        <f t="shared" si="274"/>
        <v>48</v>
      </c>
      <c r="BJ197" s="51">
        <f t="shared" si="274"/>
        <v>49</v>
      </c>
      <c r="BK197" s="51">
        <f t="shared" si="274"/>
        <v>50</v>
      </c>
    </row>
    <row r="198" spans="5:63" x14ac:dyDescent="0.35">
      <c r="F198" s="21" t="s">
        <v>57</v>
      </c>
      <c r="N198" s="22">
        <f t="shared" ref="N198:AR198" si="275">N110*$J$183</f>
        <v>0</v>
      </c>
      <c r="O198" s="22">
        <f t="shared" si="275"/>
        <v>0</v>
      </c>
      <c r="P198" s="22">
        <f t="shared" si="275"/>
        <v>0</v>
      </c>
      <c r="Q198" s="22">
        <f t="shared" si="275"/>
        <v>0</v>
      </c>
      <c r="R198" s="22">
        <f t="shared" si="275"/>
        <v>0</v>
      </c>
      <c r="S198" s="22">
        <f t="shared" si="275"/>
        <v>0</v>
      </c>
      <c r="T198" s="22">
        <f t="shared" si="275"/>
        <v>0</v>
      </c>
      <c r="U198" s="22">
        <f t="shared" si="275"/>
        <v>0</v>
      </c>
      <c r="V198" s="22">
        <f t="shared" si="275"/>
        <v>0</v>
      </c>
      <c r="W198" s="22">
        <f t="shared" si="275"/>
        <v>0</v>
      </c>
      <c r="X198" s="22">
        <f t="shared" si="275"/>
        <v>0</v>
      </c>
      <c r="Y198" s="22">
        <f t="shared" si="275"/>
        <v>13.464162515849473</v>
      </c>
      <c r="Z198" s="22">
        <f t="shared" si="275"/>
        <v>40.392487547548427</v>
      </c>
      <c r="AA198" s="22">
        <f t="shared" si="275"/>
        <v>80.784975095096854</v>
      </c>
      <c r="AB198" s="22">
        <f t="shared" si="275"/>
        <v>107.71330012679579</v>
      </c>
      <c r="AC198" s="22">
        <f t="shared" si="275"/>
        <v>134.64162515849475</v>
      </c>
      <c r="AD198" s="22">
        <f t="shared" si="275"/>
        <v>161.56995019019371</v>
      </c>
      <c r="AE198" s="22">
        <f t="shared" si="275"/>
        <v>161.56995019019371</v>
      </c>
      <c r="AF198" s="22">
        <f t="shared" si="275"/>
        <v>161.56995019019371</v>
      </c>
      <c r="AG198" s="22">
        <f t="shared" si="275"/>
        <v>161.56995019019371</v>
      </c>
      <c r="AH198" s="22">
        <f t="shared" si="275"/>
        <v>161.56995019019371</v>
      </c>
      <c r="AI198" s="22">
        <f t="shared" si="275"/>
        <v>96.941970114116231</v>
      </c>
      <c r="AJ198" s="22">
        <f t="shared" si="275"/>
        <v>32.313990038038739</v>
      </c>
      <c r="AK198" s="22">
        <f t="shared" si="275"/>
        <v>32.313990038038739</v>
      </c>
      <c r="AL198" s="22">
        <f t="shared" si="275"/>
        <v>32.313990038038739</v>
      </c>
      <c r="AM198" s="22">
        <f t="shared" si="275"/>
        <v>32.313990038038739</v>
      </c>
      <c r="AN198" s="22">
        <f t="shared" si="275"/>
        <v>32.313990038038739</v>
      </c>
      <c r="AO198" s="22">
        <f t="shared" si="275"/>
        <v>32.313990038038739</v>
      </c>
      <c r="AP198" s="22">
        <f t="shared" si="275"/>
        <v>32.313990038038739</v>
      </c>
      <c r="AQ198" s="22">
        <f t="shared" si="275"/>
        <v>32.313990038038739</v>
      </c>
      <c r="AR198" s="22">
        <f t="shared" si="275"/>
        <v>32.313990038038739</v>
      </c>
      <c r="AS198" s="22">
        <f t="shared" ref="AS198:BK198" si="276">AS110*$J$183</f>
        <v>32.313990038038739</v>
      </c>
      <c r="AT198" s="22">
        <f t="shared" si="276"/>
        <v>32.313990038038739</v>
      </c>
      <c r="AU198" s="22">
        <f t="shared" si="276"/>
        <v>32.313990038038739</v>
      </c>
      <c r="AV198" s="22">
        <f t="shared" si="276"/>
        <v>32.313990038038739</v>
      </c>
      <c r="AW198" s="22">
        <f t="shared" si="276"/>
        <v>32.313990038038739</v>
      </c>
      <c r="AX198" s="22">
        <f t="shared" si="276"/>
        <v>32.313990038038739</v>
      </c>
      <c r="AY198" s="22">
        <f t="shared" si="276"/>
        <v>32.313990038038739</v>
      </c>
      <c r="AZ198" s="22">
        <f t="shared" si="276"/>
        <v>32.313990038038739</v>
      </c>
      <c r="BA198" s="22">
        <f t="shared" si="276"/>
        <v>32.313990038038739</v>
      </c>
      <c r="BB198" s="22">
        <f t="shared" si="276"/>
        <v>32.313990038038739</v>
      </c>
      <c r="BC198" s="22">
        <f t="shared" si="276"/>
        <v>32.313990038038739</v>
      </c>
      <c r="BD198" s="22">
        <f t="shared" si="276"/>
        <v>32.313990038038739</v>
      </c>
      <c r="BE198" s="22">
        <f t="shared" si="276"/>
        <v>32.313990038038739</v>
      </c>
      <c r="BF198" s="22">
        <f t="shared" si="276"/>
        <v>32.313990038038739</v>
      </c>
      <c r="BG198" s="22">
        <f t="shared" si="276"/>
        <v>32.313990038038739</v>
      </c>
      <c r="BH198" s="22">
        <f t="shared" si="276"/>
        <v>32.313990038038739</v>
      </c>
      <c r="BI198" s="22">
        <f t="shared" si="276"/>
        <v>32.313990038038739</v>
      </c>
      <c r="BJ198" s="22">
        <f t="shared" si="276"/>
        <v>32.313990038038739</v>
      </c>
      <c r="BK198" s="22">
        <f t="shared" si="276"/>
        <v>32.313990038038739</v>
      </c>
    </row>
    <row r="199" spans="5:63" x14ac:dyDescent="0.35">
      <c r="F199" s="21" t="s">
        <v>50</v>
      </c>
      <c r="N199" s="22">
        <f>N194</f>
        <v>6</v>
      </c>
      <c r="O199" s="22">
        <f t="shared" ref="O199:AR199" si="277">O194</f>
        <v>12.074999999999999</v>
      </c>
      <c r="P199" s="22">
        <f t="shared" si="277"/>
        <v>12.074999999999999</v>
      </c>
      <c r="Q199" s="22">
        <f t="shared" si="277"/>
        <v>14.137297674418603</v>
      </c>
      <c r="R199" s="22">
        <f t="shared" si="277"/>
        <v>14.137297674418603</v>
      </c>
      <c r="S199" s="22">
        <f t="shared" si="277"/>
        <v>14.137297674418603</v>
      </c>
      <c r="T199" s="22">
        <f t="shared" si="277"/>
        <v>11.26424851421188</v>
      </c>
      <c r="U199" s="22">
        <f t="shared" si="277"/>
        <v>11.26424851421188</v>
      </c>
      <c r="V199" s="22">
        <f t="shared" si="277"/>
        <v>11.26424851421188</v>
      </c>
      <c r="W199" s="22">
        <f t="shared" si="277"/>
        <v>11.26424851421188</v>
      </c>
      <c r="X199" s="22">
        <f t="shared" si="277"/>
        <v>8.2632108501575701</v>
      </c>
      <c r="Y199" s="22">
        <f t="shared" si="277"/>
        <v>4.131605425078785</v>
      </c>
      <c r="Z199" s="22">
        <f t="shared" si="277"/>
        <v>0</v>
      </c>
      <c r="AA199" s="22">
        <f t="shared" si="277"/>
        <v>0</v>
      </c>
      <c r="AB199" s="22">
        <f t="shared" si="277"/>
        <v>0</v>
      </c>
      <c r="AC199" s="22">
        <f t="shared" si="277"/>
        <v>0</v>
      </c>
      <c r="AD199" s="22">
        <f t="shared" si="277"/>
        <v>0</v>
      </c>
      <c r="AE199" s="22">
        <f t="shared" si="277"/>
        <v>0</v>
      </c>
      <c r="AF199" s="22">
        <f t="shared" si="277"/>
        <v>0</v>
      </c>
      <c r="AG199" s="22">
        <f t="shared" si="277"/>
        <v>0</v>
      </c>
      <c r="AH199" s="22">
        <f t="shared" si="277"/>
        <v>0</v>
      </c>
      <c r="AI199" s="22">
        <f t="shared" si="277"/>
        <v>0</v>
      </c>
      <c r="AJ199" s="22">
        <f t="shared" si="277"/>
        <v>0</v>
      </c>
      <c r="AK199" s="22">
        <f t="shared" si="277"/>
        <v>0</v>
      </c>
      <c r="AL199" s="22">
        <f t="shared" si="277"/>
        <v>0</v>
      </c>
      <c r="AM199" s="22">
        <f t="shared" si="277"/>
        <v>0</v>
      </c>
      <c r="AN199" s="22">
        <f t="shared" si="277"/>
        <v>0</v>
      </c>
      <c r="AO199" s="22">
        <f t="shared" si="277"/>
        <v>0</v>
      </c>
      <c r="AP199" s="22">
        <f t="shared" si="277"/>
        <v>0</v>
      </c>
      <c r="AQ199" s="22">
        <f t="shared" si="277"/>
        <v>0</v>
      </c>
      <c r="AR199" s="22">
        <f t="shared" si="277"/>
        <v>0</v>
      </c>
      <c r="AS199" s="22">
        <f t="shared" ref="AS199:BK199" si="278">AS194</f>
        <v>0</v>
      </c>
      <c r="AT199" s="22">
        <f t="shared" si="278"/>
        <v>0</v>
      </c>
      <c r="AU199" s="22">
        <f t="shared" si="278"/>
        <v>0</v>
      </c>
      <c r="AV199" s="22">
        <f t="shared" si="278"/>
        <v>0</v>
      </c>
      <c r="AW199" s="22">
        <f t="shared" si="278"/>
        <v>0</v>
      </c>
      <c r="AX199" s="22">
        <f t="shared" si="278"/>
        <v>0</v>
      </c>
      <c r="AY199" s="22">
        <f t="shared" si="278"/>
        <v>0</v>
      </c>
      <c r="AZ199" s="22">
        <f t="shared" si="278"/>
        <v>0</v>
      </c>
      <c r="BA199" s="22">
        <f t="shared" si="278"/>
        <v>0</v>
      </c>
      <c r="BB199" s="22">
        <f t="shared" si="278"/>
        <v>0</v>
      </c>
      <c r="BC199" s="22">
        <f t="shared" si="278"/>
        <v>0</v>
      </c>
      <c r="BD199" s="22">
        <f t="shared" si="278"/>
        <v>0</v>
      </c>
      <c r="BE199" s="22">
        <f t="shared" si="278"/>
        <v>0</v>
      </c>
      <c r="BF199" s="22">
        <f t="shared" si="278"/>
        <v>0</v>
      </c>
      <c r="BG199" s="22">
        <f t="shared" si="278"/>
        <v>0</v>
      </c>
      <c r="BH199" s="22">
        <f t="shared" si="278"/>
        <v>0</v>
      </c>
      <c r="BI199" s="22">
        <f t="shared" si="278"/>
        <v>0</v>
      </c>
      <c r="BJ199" s="22">
        <f t="shared" si="278"/>
        <v>0</v>
      </c>
      <c r="BK199" s="22">
        <f t="shared" si="278"/>
        <v>0</v>
      </c>
    </row>
    <row r="200" spans="5:63" x14ac:dyDescent="0.35">
      <c r="F200" s="21" t="s">
        <v>55</v>
      </c>
      <c r="N200" s="22">
        <f t="shared" ref="N200:AR200" si="279">N112*$J$183</f>
        <v>0</v>
      </c>
      <c r="O200" s="22">
        <f t="shared" si="279"/>
        <v>0</v>
      </c>
      <c r="P200" s="22">
        <f t="shared" si="279"/>
        <v>0</v>
      </c>
      <c r="Q200" s="22">
        <f t="shared" si="279"/>
        <v>0</v>
      </c>
      <c r="R200" s="22">
        <f t="shared" si="279"/>
        <v>0</v>
      </c>
      <c r="S200" s="22">
        <f t="shared" si="279"/>
        <v>0</v>
      </c>
      <c r="T200" s="22">
        <f t="shared" si="279"/>
        <v>0</v>
      </c>
      <c r="U200" s="22">
        <f t="shared" si="279"/>
        <v>0</v>
      </c>
      <c r="V200" s="22">
        <f t="shared" si="279"/>
        <v>0</v>
      </c>
      <c r="W200" s="22">
        <f t="shared" si="279"/>
        <v>0</v>
      </c>
      <c r="X200" s="22">
        <f t="shared" si="279"/>
        <v>0</v>
      </c>
      <c r="Y200" s="22">
        <f t="shared" si="279"/>
        <v>2.0196243773774212</v>
      </c>
      <c r="Z200" s="22">
        <f t="shared" si="279"/>
        <v>6.0588731321322644</v>
      </c>
      <c r="AA200" s="22">
        <f t="shared" si="279"/>
        <v>12.117746264264529</v>
      </c>
      <c r="AB200" s="22">
        <f t="shared" si="279"/>
        <v>16.156995019019369</v>
      </c>
      <c r="AC200" s="22">
        <f t="shared" si="279"/>
        <v>20.19624377377421</v>
      </c>
      <c r="AD200" s="22">
        <f t="shared" si="279"/>
        <v>24.235492528529058</v>
      </c>
      <c r="AE200" s="22">
        <f t="shared" si="279"/>
        <v>24.235492528529058</v>
      </c>
      <c r="AF200" s="22">
        <f t="shared" si="279"/>
        <v>24.235492528529058</v>
      </c>
      <c r="AG200" s="22">
        <f t="shared" si="279"/>
        <v>24.235492528529058</v>
      </c>
      <c r="AH200" s="22">
        <f t="shared" si="279"/>
        <v>24.235492528529058</v>
      </c>
      <c r="AI200" s="22">
        <f t="shared" si="279"/>
        <v>14.541295517117433</v>
      </c>
      <c r="AJ200" s="22">
        <f t="shared" si="279"/>
        <v>4.8470985057058105</v>
      </c>
      <c r="AK200" s="22">
        <f t="shared" si="279"/>
        <v>4.8470985057058105</v>
      </c>
      <c r="AL200" s="22">
        <f t="shared" si="279"/>
        <v>4.8470985057058105</v>
      </c>
      <c r="AM200" s="22">
        <f t="shared" si="279"/>
        <v>4.8470985057058105</v>
      </c>
      <c r="AN200" s="22">
        <f t="shared" si="279"/>
        <v>4.8470985057058105</v>
      </c>
      <c r="AO200" s="22">
        <f t="shared" si="279"/>
        <v>4.8470985057058105</v>
      </c>
      <c r="AP200" s="22">
        <f t="shared" si="279"/>
        <v>4.8470985057058105</v>
      </c>
      <c r="AQ200" s="22">
        <f t="shared" si="279"/>
        <v>4.8470985057058105</v>
      </c>
      <c r="AR200" s="22">
        <f t="shared" si="279"/>
        <v>4.8470985057058105</v>
      </c>
      <c r="AS200" s="22">
        <f t="shared" ref="AS200:BK200" si="280">AS112*$J$183</f>
        <v>4.8470985057058105</v>
      </c>
      <c r="AT200" s="22">
        <f t="shared" si="280"/>
        <v>4.8470985057058105</v>
      </c>
      <c r="AU200" s="22">
        <f t="shared" si="280"/>
        <v>4.8470985057058105</v>
      </c>
      <c r="AV200" s="22">
        <f t="shared" si="280"/>
        <v>4.8470985057058105</v>
      </c>
      <c r="AW200" s="22">
        <f t="shared" si="280"/>
        <v>4.8470985057058105</v>
      </c>
      <c r="AX200" s="22">
        <f t="shared" si="280"/>
        <v>4.8470985057058105</v>
      </c>
      <c r="AY200" s="22">
        <f t="shared" si="280"/>
        <v>4.8470985057058105</v>
      </c>
      <c r="AZ200" s="22">
        <f t="shared" si="280"/>
        <v>4.8470985057058105</v>
      </c>
      <c r="BA200" s="22">
        <f t="shared" si="280"/>
        <v>4.8470985057058105</v>
      </c>
      <c r="BB200" s="22">
        <f t="shared" si="280"/>
        <v>4.8470985057058105</v>
      </c>
      <c r="BC200" s="22">
        <f t="shared" si="280"/>
        <v>4.8470985057058105</v>
      </c>
      <c r="BD200" s="22">
        <f t="shared" si="280"/>
        <v>4.8470985057058105</v>
      </c>
      <c r="BE200" s="22">
        <f t="shared" si="280"/>
        <v>4.8470985057058105</v>
      </c>
      <c r="BF200" s="22">
        <f t="shared" si="280"/>
        <v>4.8470985057058105</v>
      </c>
      <c r="BG200" s="22">
        <f t="shared" si="280"/>
        <v>4.8470985057058105</v>
      </c>
      <c r="BH200" s="22">
        <f t="shared" si="280"/>
        <v>4.8470985057058105</v>
      </c>
      <c r="BI200" s="22">
        <f t="shared" si="280"/>
        <v>4.8470985057058105</v>
      </c>
      <c r="BJ200" s="22">
        <f t="shared" si="280"/>
        <v>4.8470985057058105</v>
      </c>
      <c r="BK200" s="22">
        <f t="shared" si="280"/>
        <v>4.8470985057058105</v>
      </c>
    </row>
    <row r="201" spans="5:63" x14ac:dyDescent="0.35">
      <c r="F201" s="21" t="s">
        <v>56</v>
      </c>
      <c r="N201" s="22">
        <f t="shared" ref="N201:AR201" si="281">N113*$J$183</f>
        <v>0</v>
      </c>
      <c r="O201" s="22">
        <f t="shared" si="281"/>
        <v>0</v>
      </c>
      <c r="P201" s="22">
        <f t="shared" si="281"/>
        <v>0</v>
      </c>
      <c r="Q201" s="22">
        <f t="shared" si="281"/>
        <v>0</v>
      </c>
      <c r="R201" s="22">
        <f t="shared" si="281"/>
        <v>0</v>
      </c>
      <c r="S201" s="22">
        <f t="shared" si="281"/>
        <v>0</v>
      </c>
      <c r="T201" s="22">
        <f t="shared" si="281"/>
        <v>0</v>
      </c>
      <c r="U201" s="22">
        <f t="shared" si="281"/>
        <v>0</v>
      </c>
      <c r="V201" s="22">
        <f t="shared" si="281"/>
        <v>0</v>
      </c>
      <c r="W201" s="22">
        <f t="shared" si="281"/>
        <v>0</v>
      </c>
      <c r="X201" s="22">
        <f t="shared" si="281"/>
        <v>0</v>
      </c>
      <c r="Y201" s="22">
        <f t="shared" si="281"/>
        <v>3.3660406289623683</v>
      </c>
      <c r="Z201" s="22">
        <f t="shared" si="281"/>
        <v>10.098121886887107</v>
      </c>
      <c r="AA201" s="22">
        <f t="shared" si="281"/>
        <v>20.196243773774214</v>
      </c>
      <c r="AB201" s="22">
        <f t="shared" si="281"/>
        <v>26.928325031698947</v>
      </c>
      <c r="AC201" s="22">
        <f t="shared" si="281"/>
        <v>33.660406289623687</v>
      </c>
      <c r="AD201" s="22">
        <f t="shared" si="281"/>
        <v>40.392487547548427</v>
      </c>
      <c r="AE201" s="22">
        <f t="shared" si="281"/>
        <v>40.392487547548427</v>
      </c>
      <c r="AF201" s="22">
        <f t="shared" si="281"/>
        <v>40.392487547548427</v>
      </c>
      <c r="AG201" s="22">
        <f t="shared" si="281"/>
        <v>40.392487547548427</v>
      </c>
      <c r="AH201" s="22">
        <f t="shared" si="281"/>
        <v>40.392487547548427</v>
      </c>
      <c r="AI201" s="22">
        <f t="shared" si="281"/>
        <v>24.235492528529058</v>
      </c>
      <c r="AJ201" s="22">
        <f t="shared" si="281"/>
        <v>8.0784975095096847</v>
      </c>
      <c r="AK201" s="22">
        <f t="shared" si="281"/>
        <v>8.0784975095096847</v>
      </c>
      <c r="AL201" s="22">
        <f t="shared" si="281"/>
        <v>8.0784975095096847</v>
      </c>
      <c r="AM201" s="22">
        <f t="shared" si="281"/>
        <v>8.0784975095096847</v>
      </c>
      <c r="AN201" s="22">
        <f t="shared" si="281"/>
        <v>8.0784975095096847</v>
      </c>
      <c r="AO201" s="22">
        <f t="shared" si="281"/>
        <v>8.0784975095096847</v>
      </c>
      <c r="AP201" s="22">
        <f t="shared" si="281"/>
        <v>8.0784975095096847</v>
      </c>
      <c r="AQ201" s="22">
        <f t="shared" si="281"/>
        <v>8.0784975095096847</v>
      </c>
      <c r="AR201" s="22">
        <f t="shared" si="281"/>
        <v>8.0784975095096847</v>
      </c>
      <c r="AS201" s="22">
        <f t="shared" ref="AS201:BK201" si="282">AS113*$J$183</f>
        <v>8.0784975095096847</v>
      </c>
      <c r="AT201" s="22">
        <f t="shared" si="282"/>
        <v>8.0784975095096847</v>
      </c>
      <c r="AU201" s="22">
        <f t="shared" si="282"/>
        <v>8.0784975095096847</v>
      </c>
      <c r="AV201" s="22">
        <f t="shared" si="282"/>
        <v>8.0784975095096847</v>
      </c>
      <c r="AW201" s="22">
        <f t="shared" si="282"/>
        <v>8.0784975095096847</v>
      </c>
      <c r="AX201" s="22">
        <f t="shared" si="282"/>
        <v>8.0784975095096847</v>
      </c>
      <c r="AY201" s="22">
        <f t="shared" si="282"/>
        <v>8.0784975095096847</v>
      </c>
      <c r="AZ201" s="22">
        <f t="shared" si="282"/>
        <v>8.0784975095096847</v>
      </c>
      <c r="BA201" s="22">
        <f t="shared" si="282"/>
        <v>8.0784975095096847</v>
      </c>
      <c r="BB201" s="22">
        <f t="shared" si="282"/>
        <v>8.0784975095096847</v>
      </c>
      <c r="BC201" s="22">
        <f t="shared" si="282"/>
        <v>8.0784975095096847</v>
      </c>
      <c r="BD201" s="22">
        <f t="shared" si="282"/>
        <v>8.0784975095096847</v>
      </c>
      <c r="BE201" s="22">
        <f t="shared" si="282"/>
        <v>8.0784975095096847</v>
      </c>
      <c r="BF201" s="22">
        <f t="shared" si="282"/>
        <v>8.0784975095096847</v>
      </c>
      <c r="BG201" s="22">
        <f t="shared" si="282"/>
        <v>8.0784975095096847</v>
      </c>
      <c r="BH201" s="22">
        <f t="shared" si="282"/>
        <v>8.0784975095096847</v>
      </c>
      <c r="BI201" s="22">
        <f t="shared" si="282"/>
        <v>8.0784975095096847</v>
      </c>
      <c r="BJ201" s="22">
        <f t="shared" si="282"/>
        <v>8.0784975095096847</v>
      </c>
      <c r="BK201" s="22">
        <f t="shared" si="282"/>
        <v>8.0784975095096847</v>
      </c>
    </row>
    <row r="202" spans="5:63" x14ac:dyDescent="0.35">
      <c r="F202" s="21"/>
    </row>
    <row r="203" spans="5:63" x14ac:dyDescent="0.35">
      <c r="F203" s="137" t="s">
        <v>58</v>
      </c>
      <c r="G203" s="35"/>
      <c r="H203" s="35"/>
      <c r="I203" s="35"/>
      <c r="J203" s="35"/>
      <c r="K203" s="35"/>
      <c r="L203" s="35"/>
      <c r="M203" s="35"/>
      <c r="N203" s="140">
        <f t="shared" ref="N203:AG203" si="283">N198-N199-N200-N201</f>
        <v>-6</v>
      </c>
      <c r="O203" s="140">
        <f t="shared" si="283"/>
        <v>-12.074999999999999</v>
      </c>
      <c r="P203" s="140">
        <f t="shared" si="283"/>
        <v>-12.074999999999999</v>
      </c>
      <c r="Q203" s="140">
        <f t="shared" si="283"/>
        <v>-14.137297674418603</v>
      </c>
      <c r="R203" s="140">
        <f t="shared" si="283"/>
        <v>-14.137297674418603</v>
      </c>
      <c r="S203" s="140">
        <f t="shared" si="283"/>
        <v>-14.137297674418603</v>
      </c>
      <c r="T203" s="140">
        <f t="shared" si="283"/>
        <v>-11.26424851421188</v>
      </c>
      <c r="U203" s="140">
        <f t="shared" si="283"/>
        <v>-11.26424851421188</v>
      </c>
      <c r="V203" s="140">
        <f t="shared" si="283"/>
        <v>-11.26424851421188</v>
      </c>
      <c r="W203" s="140">
        <f t="shared" si="283"/>
        <v>-11.26424851421188</v>
      </c>
      <c r="X203" s="140">
        <f t="shared" si="283"/>
        <v>-8.2632108501575701</v>
      </c>
      <c r="Y203" s="140">
        <f t="shared" si="283"/>
        <v>3.9468920844308988</v>
      </c>
      <c r="Z203" s="140">
        <f t="shared" si="283"/>
        <v>24.235492528529058</v>
      </c>
      <c r="AA203" s="140">
        <f t="shared" si="283"/>
        <v>48.470985057058115</v>
      </c>
      <c r="AB203" s="140">
        <f t="shared" si="283"/>
        <v>64.627980076077463</v>
      </c>
      <c r="AC203" s="140">
        <f t="shared" si="283"/>
        <v>80.784975095096854</v>
      </c>
      <c r="AD203" s="140">
        <f t="shared" si="283"/>
        <v>96.941970114116231</v>
      </c>
      <c r="AE203" s="140">
        <f t="shared" si="283"/>
        <v>96.941970114116231</v>
      </c>
      <c r="AF203" s="140">
        <f t="shared" si="283"/>
        <v>96.941970114116231</v>
      </c>
      <c r="AG203" s="140">
        <f t="shared" si="283"/>
        <v>96.941970114116231</v>
      </c>
      <c r="AH203" s="140">
        <f t="shared" ref="AH203:BK203" si="284">AH198-AH199-AH200-AH201</f>
        <v>96.941970114116231</v>
      </c>
      <c r="AI203" s="140">
        <f t="shared" si="284"/>
        <v>58.16518206846974</v>
      </c>
      <c r="AJ203" s="140">
        <f t="shared" si="284"/>
        <v>19.388394022823245</v>
      </c>
      <c r="AK203" s="140">
        <f t="shared" si="284"/>
        <v>19.388394022823245</v>
      </c>
      <c r="AL203" s="140">
        <f t="shared" si="284"/>
        <v>19.388394022823245</v>
      </c>
      <c r="AM203" s="140">
        <f t="shared" si="284"/>
        <v>19.388394022823245</v>
      </c>
      <c r="AN203" s="140">
        <f t="shared" si="284"/>
        <v>19.388394022823245</v>
      </c>
      <c r="AO203" s="140">
        <f t="shared" si="284"/>
        <v>19.388394022823245</v>
      </c>
      <c r="AP203" s="140">
        <f t="shared" si="284"/>
        <v>19.388394022823245</v>
      </c>
      <c r="AQ203" s="140">
        <f t="shared" si="284"/>
        <v>19.388394022823245</v>
      </c>
      <c r="AR203" s="140">
        <f t="shared" si="284"/>
        <v>19.388394022823245</v>
      </c>
      <c r="AS203" s="140">
        <f t="shared" si="284"/>
        <v>19.388394022823245</v>
      </c>
      <c r="AT203" s="140">
        <f t="shared" si="284"/>
        <v>19.388394022823245</v>
      </c>
      <c r="AU203" s="140">
        <f t="shared" si="284"/>
        <v>19.388394022823245</v>
      </c>
      <c r="AV203" s="140">
        <f t="shared" si="284"/>
        <v>19.388394022823245</v>
      </c>
      <c r="AW203" s="140">
        <f t="shared" si="284"/>
        <v>19.388394022823245</v>
      </c>
      <c r="AX203" s="140">
        <f t="shared" si="284"/>
        <v>19.388394022823245</v>
      </c>
      <c r="AY203" s="140">
        <f t="shared" si="284"/>
        <v>19.388394022823245</v>
      </c>
      <c r="AZ203" s="140">
        <f t="shared" si="284"/>
        <v>19.388394022823245</v>
      </c>
      <c r="BA203" s="140">
        <f t="shared" si="284"/>
        <v>19.388394022823245</v>
      </c>
      <c r="BB203" s="140">
        <f t="shared" si="284"/>
        <v>19.388394022823245</v>
      </c>
      <c r="BC203" s="140">
        <f t="shared" si="284"/>
        <v>19.388394022823245</v>
      </c>
      <c r="BD203" s="140">
        <f t="shared" si="284"/>
        <v>19.388394022823245</v>
      </c>
      <c r="BE203" s="140">
        <f t="shared" si="284"/>
        <v>19.388394022823245</v>
      </c>
      <c r="BF203" s="140">
        <f t="shared" si="284"/>
        <v>19.388394022823245</v>
      </c>
      <c r="BG203" s="140">
        <f t="shared" si="284"/>
        <v>19.388394022823245</v>
      </c>
      <c r="BH203" s="140">
        <f t="shared" si="284"/>
        <v>19.388394022823245</v>
      </c>
      <c r="BI203" s="140">
        <f t="shared" si="284"/>
        <v>19.388394022823245</v>
      </c>
      <c r="BJ203" s="140">
        <f t="shared" si="284"/>
        <v>19.388394022823245</v>
      </c>
      <c r="BK203" s="140">
        <f t="shared" si="284"/>
        <v>19.388394022823245</v>
      </c>
    </row>
    <row r="204" spans="5:63" x14ac:dyDescent="0.35">
      <c r="F204" s="21"/>
      <c r="N204" s="105"/>
      <c r="O204" s="105"/>
      <c r="P204" s="105"/>
      <c r="Q204" s="105"/>
      <c r="R204" s="105"/>
      <c r="S204" s="105"/>
      <c r="T204" s="105"/>
      <c r="U204" s="105"/>
      <c r="V204" s="105"/>
      <c r="W204" s="105"/>
      <c r="X204" s="105"/>
      <c r="Y204" s="105"/>
      <c r="Z204" s="105"/>
      <c r="AA204" s="105"/>
      <c r="AB204" s="105"/>
      <c r="AC204" s="105"/>
      <c r="AD204" s="105"/>
      <c r="AE204" s="105"/>
      <c r="AF204" s="105"/>
      <c r="AG204" s="105"/>
    </row>
    <row r="205" spans="5:63" x14ac:dyDescent="0.35">
      <c r="F205" s="147" t="s">
        <v>68</v>
      </c>
      <c r="G205" s="153" t="s">
        <v>48</v>
      </c>
      <c r="H205" s="154" t="s">
        <v>40</v>
      </c>
      <c r="I205" s="36"/>
      <c r="J205" s="36"/>
      <c r="K205" s="36"/>
      <c r="L205" s="36"/>
      <c r="M205" s="36"/>
      <c r="N205" s="148">
        <f>N123*$J$183</f>
        <v>0</v>
      </c>
      <c r="O205" s="148">
        <f t="shared" ref="O205:BK205" si="285">O123*$J$183</f>
        <v>0</v>
      </c>
      <c r="P205" s="148">
        <f t="shared" si="285"/>
        <v>0</v>
      </c>
      <c r="Q205" s="148">
        <f t="shared" si="285"/>
        <v>0</v>
      </c>
      <c r="R205" s="148">
        <f t="shared" si="285"/>
        <v>0</v>
      </c>
      <c r="S205" s="148">
        <f t="shared" si="285"/>
        <v>0</v>
      </c>
      <c r="T205" s="148">
        <f t="shared" si="285"/>
        <v>0</v>
      </c>
      <c r="U205" s="148">
        <f t="shared" si="285"/>
        <v>0</v>
      </c>
      <c r="V205" s="148">
        <f t="shared" si="285"/>
        <v>0</v>
      </c>
      <c r="W205" s="148">
        <f t="shared" si="285"/>
        <v>0</v>
      </c>
      <c r="X205" s="148">
        <f t="shared" si="285"/>
        <v>0</v>
      </c>
      <c r="Y205" s="148">
        <f t="shared" si="285"/>
        <v>0</v>
      </c>
      <c r="Z205" s="148">
        <f t="shared" si="285"/>
        <v>0</v>
      </c>
      <c r="AA205" s="148">
        <f t="shared" si="285"/>
        <v>7.5699718286188604</v>
      </c>
      <c r="AB205" s="148">
        <f t="shared" si="285"/>
        <v>17.449554620540919</v>
      </c>
      <c r="AC205" s="148">
        <f t="shared" si="285"/>
        <v>21.81194327567615</v>
      </c>
      <c r="AD205" s="148">
        <f t="shared" si="285"/>
        <v>26.174331930811384</v>
      </c>
      <c r="AE205" s="148">
        <f t="shared" si="285"/>
        <v>26.174331930811384</v>
      </c>
      <c r="AF205" s="148">
        <f t="shared" si="285"/>
        <v>26.174331930811384</v>
      </c>
      <c r="AG205" s="148">
        <f t="shared" si="285"/>
        <v>26.174331930811384</v>
      </c>
      <c r="AH205" s="148">
        <f t="shared" si="285"/>
        <v>26.174331930811384</v>
      </c>
      <c r="AI205" s="148">
        <f t="shared" si="285"/>
        <v>15.704599158486831</v>
      </c>
      <c r="AJ205" s="148">
        <f t="shared" si="285"/>
        <v>5.2348663861622766</v>
      </c>
      <c r="AK205" s="148">
        <f t="shared" si="285"/>
        <v>5.2348663861622766</v>
      </c>
      <c r="AL205" s="148">
        <f t="shared" si="285"/>
        <v>5.2348663861622766</v>
      </c>
      <c r="AM205" s="148">
        <f t="shared" si="285"/>
        <v>5.2348663861622766</v>
      </c>
      <c r="AN205" s="148">
        <f t="shared" si="285"/>
        <v>5.2348663861622766</v>
      </c>
      <c r="AO205" s="148">
        <f t="shared" si="285"/>
        <v>5.2348663861622766</v>
      </c>
      <c r="AP205" s="148">
        <f t="shared" si="285"/>
        <v>5.2348663861622766</v>
      </c>
      <c r="AQ205" s="148">
        <f t="shared" si="285"/>
        <v>5.2348663861622766</v>
      </c>
      <c r="AR205" s="148">
        <f t="shared" si="285"/>
        <v>5.2348663861622766</v>
      </c>
      <c r="AS205" s="148">
        <f t="shared" si="285"/>
        <v>5.2348663861622766</v>
      </c>
      <c r="AT205" s="148">
        <f t="shared" si="285"/>
        <v>5.2348663861622766</v>
      </c>
      <c r="AU205" s="148">
        <f t="shared" si="285"/>
        <v>5.2348663861622766</v>
      </c>
      <c r="AV205" s="148">
        <f t="shared" si="285"/>
        <v>5.2348663861622766</v>
      </c>
      <c r="AW205" s="148">
        <f t="shared" si="285"/>
        <v>5.2348663861622766</v>
      </c>
      <c r="AX205" s="148">
        <f t="shared" si="285"/>
        <v>5.2348663861622766</v>
      </c>
      <c r="AY205" s="148">
        <f t="shared" si="285"/>
        <v>5.2348663861622766</v>
      </c>
      <c r="AZ205" s="148">
        <f t="shared" si="285"/>
        <v>5.2348663861622766</v>
      </c>
      <c r="BA205" s="148">
        <f t="shared" si="285"/>
        <v>5.2348663861622766</v>
      </c>
      <c r="BB205" s="148">
        <f t="shared" si="285"/>
        <v>5.2348663861622766</v>
      </c>
      <c r="BC205" s="148">
        <f t="shared" si="285"/>
        <v>5.2348663861622766</v>
      </c>
      <c r="BD205" s="148">
        <f t="shared" si="285"/>
        <v>5.2348663861622766</v>
      </c>
      <c r="BE205" s="148">
        <f t="shared" si="285"/>
        <v>5.2348663861622766</v>
      </c>
      <c r="BF205" s="148">
        <f t="shared" si="285"/>
        <v>5.2348663861622766</v>
      </c>
      <c r="BG205" s="148">
        <f t="shared" si="285"/>
        <v>5.2348663861622766</v>
      </c>
      <c r="BH205" s="148">
        <f t="shared" si="285"/>
        <v>5.2348663861622766</v>
      </c>
      <c r="BI205" s="148">
        <f t="shared" si="285"/>
        <v>5.2348663861622766</v>
      </c>
      <c r="BJ205" s="148">
        <f t="shared" si="285"/>
        <v>5.2348663861622766</v>
      </c>
      <c r="BK205" s="148">
        <f t="shared" si="285"/>
        <v>5.2348663861622766</v>
      </c>
    </row>
    <row r="206" spans="5:63" x14ac:dyDescent="0.35">
      <c r="F206" s="142" t="s">
        <v>70</v>
      </c>
      <c r="G206" s="35"/>
      <c r="H206" s="35"/>
      <c r="I206" s="35"/>
      <c r="J206" s="35"/>
      <c r="K206" s="35"/>
      <c r="L206" s="35"/>
      <c r="M206" s="35"/>
      <c r="N206" s="140">
        <f t="shared" ref="N206:AS206" si="286">N203-N205</f>
        <v>-6</v>
      </c>
      <c r="O206" s="140">
        <f t="shared" si="286"/>
        <v>-12.074999999999999</v>
      </c>
      <c r="P206" s="140">
        <f t="shared" si="286"/>
        <v>-12.074999999999999</v>
      </c>
      <c r="Q206" s="140">
        <f t="shared" si="286"/>
        <v>-14.137297674418603</v>
      </c>
      <c r="R206" s="140">
        <f t="shared" si="286"/>
        <v>-14.137297674418603</v>
      </c>
      <c r="S206" s="140">
        <f t="shared" si="286"/>
        <v>-14.137297674418603</v>
      </c>
      <c r="T206" s="140">
        <f t="shared" si="286"/>
        <v>-11.26424851421188</v>
      </c>
      <c r="U206" s="140">
        <f t="shared" si="286"/>
        <v>-11.26424851421188</v>
      </c>
      <c r="V206" s="140">
        <f t="shared" si="286"/>
        <v>-11.26424851421188</v>
      </c>
      <c r="W206" s="140">
        <f t="shared" si="286"/>
        <v>-11.26424851421188</v>
      </c>
      <c r="X206" s="140">
        <f t="shared" si="286"/>
        <v>-8.2632108501575701</v>
      </c>
      <c r="Y206" s="140">
        <f t="shared" si="286"/>
        <v>3.9468920844308988</v>
      </c>
      <c r="Z206" s="140">
        <f t="shared" si="286"/>
        <v>24.235492528529058</v>
      </c>
      <c r="AA206" s="140">
        <f t="shared" si="286"/>
        <v>40.901013228439254</v>
      </c>
      <c r="AB206" s="140">
        <f t="shared" si="286"/>
        <v>47.178425455536541</v>
      </c>
      <c r="AC206" s="140">
        <f t="shared" si="286"/>
        <v>58.973031819420704</v>
      </c>
      <c r="AD206" s="140">
        <f t="shared" si="286"/>
        <v>70.767638183304854</v>
      </c>
      <c r="AE206" s="140">
        <f t="shared" si="286"/>
        <v>70.767638183304854</v>
      </c>
      <c r="AF206" s="140">
        <f t="shared" si="286"/>
        <v>70.767638183304854</v>
      </c>
      <c r="AG206" s="140">
        <f t="shared" si="286"/>
        <v>70.767638183304854</v>
      </c>
      <c r="AH206" s="140">
        <f t="shared" si="286"/>
        <v>70.767638183304854</v>
      </c>
      <c r="AI206" s="140">
        <f t="shared" si="286"/>
        <v>42.460582909982911</v>
      </c>
      <c r="AJ206" s="140">
        <f t="shared" si="286"/>
        <v>14.153527636660968</v>
      </c>
      <c r="AK206" s="140">
        <f t="shared" si="286"/>
        <v>14.153527636660968</v>
      </c>
      <c r="AL206" s="140">
        <f t="shared" si="286"/>
        <v>14.153527636660968</v>
      </c>
      <c r="AM206" s="140">
        <f t="shared" si="286"/>
        <v>14.153527636660968</v>
      </c>
      <c r="AN206" s="140">
        <f t="shared" si="286"/>
        <v>14.153527636660968</v>
      </c>
      <c r="AO206" s="140">
        <f t="shared" si="286"/>
        <v>14.153527636660968</v>
      </c>
      <c r="AP206" s="140">
        <f t="shared" si="286"/>
        <v>14.153527636660968</v>
      </c>
      <c r="AQ206" s="140">
        <f t="shared" si="286"/>
        <v>14.153527636660968</v>
      </c>
      <c r="AR206" s="140">
        <f t="shared" si="286"/>
        <v>14.153527636660968</v>
      </c>
      <c r="AS206" s="140">
        <f t="shared" si="286"/>
        <v>14.153527636660968</v>
      </c>
      <c r="AT206" s="140">
        <f t="shared" ref="AT206:BK206" si="287">AT203-AT205</f>
        <v>14.153527636660968</v>
      </c>
      <c r="AU206" s="140">
        <f t="shared" si="287"/>
        <v>14.153527636660968</v>
      </c>
      <c r="AV206" s="140">
        <f t="shared" si="287"/>
        <v>14.153527636660968</v>
      </c>
      <c r="AW206" s="140">
        <f t="shared" si="287"/>
        <v>14.153527636660968</v>
      </c>
      <c r="AX206" s="140">
        <f t="shared" si="287"/>
        <v>14.153527636660968</v>
      </c>
      <c r="AY206" s="140">
        <f t="shared" si="287"/>
        <v>14.153527636660968</v>
      </c>
      <c r="AZ206" s="140">
        <f t="shared" si="287"/>
        <v>14.153527636660968</v>
      </c>
      <c r="BA206" s="140">
        <f t="shared" si="287"/>
        <v>14.153527636660968</v>
      </c>
      <c r="BB206" s="140">
        <f t="shared" si="287"/>
        <v>14.153527636660968</v>
      </c>
      <c r="BC206" s="140">
        <f t="shared" si="287"/>
        <v>14.153527636660968</v>
      </c>
      <c r="BD206" s="140">
        <f t="shared" si="287"/>
        <v>14.153527636660968</v>
      </c>
      <c r="BE206" s="140">
        <f t="shared" si="287"/>
        <v>14.153527636660968</v>
      </c>
      <c r="BF206" s="140">
        <f t="shared" si="287"/>
        <v>14.153527636660968</v>
      </c>
      <c r="BG206" s="140">
        <f t="shared" si="287"/>
        <v>14.153527636660968</v>
      </c>
      <c r="BH206" s="140">
        <f t="shared" si="287"/>
        <v>14.153527636660968</v>
      </c>
      <c r="BI206" s="140">
        <f t="shared" si="287"/>
        <v>14.153527636660968</v>
      </c>
      <c r="BJ206" s="140">
        <f t="shared" si="287"/>
        <v>14.153527636660968</v>
      </c>
      <c r="BK206" s="140">
        <f t="shared" si="287"/>
        <v>14.153527636660968</v>
      </c>
    </row>
    <row r="207" spans="5:63" x14ac:dyDescent="0.35">
      <c r="F207" s="147"/>
      <c r="G207" s="36"/>
      <c r="H207" s="36"/>
      <c r="I207" s="36"/>
      <c r="J207" s="36"/>
      <c r="K207" s="36"/>
      <c r="L207" s="36"/>
      <c r="M207" s="36"/>
      <c r="N207" s="148"/>
      <c r="O207" s="148"/>
      <c r="P207" s="148"/>
      <c r="Q207" s="148"/>
      <c r="R207" s="148"/>
      <c r="S207" s="148"/>
      <c r="T207" s="148"/>
      <c r="U207" s="148"/>
      <c r="V207" s="148"/>
      <c r="W207" s="148"/>
      <c r="X207" s="148"/>
      <c r="Y207" s="148"/>
      <c r="Z207" s="148"/>
      <c r="AA207" s="148"/>
      <c r="AB207" s="148"/>
      <c r="AC207" s="148"/>
      <c r="AD207" s="148"/>
      <c r="AE207" s="148"/>
      <c r="AF207" s="148"/>
      <c r="AG207" s="148"/>
      <c r="AH207" s="148"/>
      <c r="AI207" s="148"/>
      <c r="AJ207" s="148"/>
      <c r="AK207" s="148"/>
      <c r="AL207" s="148"/>
      <c r="AM207" s="148"/>
      <c r="AN207" s="148"/>
      <c r="AO207" s="148"/>
      <c r="AP207" s="148"/>
      <c r="AQ207" s="148"/>
      <c r="AR207" s="148"/>
      <c r="AS207" s="148"/>
      <c r="AT207" s="148"/>
      <c r="AU207" s="148"/>
      <c r="AV207" s="148"/>
      <c r="AW207" s="148"/>
      <c r="AX207" s="148"/>
      <c r="AY207" s="148"/>
      <c r="AZ207" s="148"/>
      <c r="BA207" s="148"/>
      <c r="BB207" s="148"/>
      <c r="BC207" s="148"/>
      <c r="BD207" s="148"/>
      <c r="BE207" s="148"/>
      <c r="BF207" s="148"/>
      <c r="BG207" s="148"/>
      <c r="BH207" s="148"/>
      <c r="BI207" s="148"/>
      <c r="BJ207" s="148"/>
      <c r="BK207" s="148"/>
    </row>
    <row r="208" spans="5:63" x14ac:dyDescent="0.35">
      <c r="F208" s="93" t="s">
        <v>169</v>
      </c>
      <c r="G208" s="88" t="s">
        <v>45</v>
      </c>
      <c r="H208" s="87" t="s">
        <v>44</v>
      </c>
      <c r="J208" s="95">
        <f>Assumptions!G91</f>
        <v>0.1</v>
      </c>
      <c r="AB208" s="105"/>
      <c r="AC208" s="105"/>
    </row>
    <row r="209" spans="5:63" x14ac:dyDescent="0.35">
      <c r="F209" s="93" t="s">
        <v>169</v>
      </c>
      <c r="G209" s="88" t="s">
        <v>48</v>
      </c>
      <c r="H209" s="87" t="s">
        <v>40</v>
      </c>
      <c r="N209" s="22">
        <f t="shared" ref="N209:AS209" si="288">N198*$J$208</f>
        <v>0</v>
      </c>
      <c r="O209" s="22">
        <f t="shared" si="288"/>
        <v>0</v>
      </c>
      <c r="P209" s="22">
        <f t="shared" si="288"/>
        <v>0</v>
      </c>
      <c r="Q209" s="22">
        <f t="shared" si="288"/>
        <v>0</v>
      </c>
      <c r="R209" s="22">
        <f t="shared" si="288"/>
        <v>0</v>
      </c>
      <c r="S209" s="22">
        <f t="shared" si="288"/>
        <v>0</v>
      </c>
      <c r="T209" s="22">
        <f t="shared" si="288"/>
        <v>0</v>
      </c>
      <c r="U209" s="22">
        <f t="shared" si="288"/>
        <v>0</v>
      </c>
      <c r="V209" s="22">
        <f t="shared" si="288"/>
        <v>0</v>
      </c>
      <c r="W209" s="22">
        <f t="shared" si="288"/>
        <v>0</v>
      </c>
      <c r="X209" s="22">
        <f t="shared" si="288"/>
        <v>0</v>
      </c>
      <c r="Y209" s="22">
        <f t="shared" si="288"/>
        <v>1.3464162515849474</v>
      </c>
      <c r="Z209" s="22">
        <f t="shared" si="288"/>
        <v>4.0392487547548432</v>
      </c>
      <c r="AA209" s="22">
        <f t="shared" si="288"/>
        <v>8.0784975095096865</v>
      </c>
      <c r="AB209" s="22">
        <f t="shared" si="288"/>
        <v>10.771330012679579</v>
      </c>
      <c r="AC209" s="22">
        <f t="shared" si="288"/>
        <v>13.464162515849475</v>
      </c>
      <c r="AD209" s="22">
        <f t="shared" si="288"/>
        <v>16.156995019019373</v>
      </c>
      <c r="AE209" s="22">
        <f t="shared" si="288"/>
        <v>16.156995019019373</v>
      </c>
      <c r="AF209" s="22">
        <f t="shared" si="288"/>
        <v>16.156995019019373</v>
      </c>
      <c r="AG209" s="22">
        <f t="shared" si="288"/>
        <v>16.156995019019373</v>
      </c>
      <c r="AH209" s="22">
        <f t="shared" si="288"/>
        <v>16.156995019019373</v>
      </c>
      <c r="AI209" s="22">
        <f t="shared" si="288"/>
        <v>9.6941970114116245</v>
      </c>
      <c r="AJ209" s="22">
        <f t="shared" si="288"/>
        <v>3.2313990038038742</v>
      </c>
      <c r="AK209" s="22">
        <f t="shared" si="288"/>
        <v>3.2313990038038742</v>
      </c>
      <c r="AL209" s="22">
        <f t="shared" si="288"/>
        <v>3.2313990038038742</v>
      </c>
      <c r="AM209" s="22">
        <f t="shared" si="288"/>
        <v>3.2313990038038742</v>
      </c>
      <c r="AN209" s="22">
        <f t="shared" si="288"/>
        <v>3.2313990038038742</v>
      </c>
      <c r="AO209" s="22">
        <f t="shared" si="288"/>
        <v>3.2313990038038742</v>
      </c>
      <c r="AP209" s="22">
        <f t="shared" si="288"/>
        <v>3.2313990038038742</v>
      </c>
      <c r="AQ209" s="22">
        <f t="shared" si="288"/>
        <v>3.2313990038038742</v>
      </c>
      <c r="AR209" s="22">
        <f t="shared" si="288"/>
        <v>3.2313990038038742</v>
      </c>
      <c r="AS209" s="22">
        <f t="shared" si="288"/>
        <v>3.2313990038038742</v>
      </c>
      <c r="AT209" s="22">
        <f t="shared" ref="AT209:BK209" si="289">AT198*$J$208</f>
        <v>3.2313990038038742</v>
      </c>
      <c r="AU209" s="22">
        <f t="shared" si="289"/>
        <v>3.2313990038038742</v>
      </c>
      <c r="AV209" s="22">
        <f t="shared" si="289"/>
        <v>3.2313990038038742</v>
      </c>
      <c r="AW209" s="22">
        <f t="shared" si="289"/>
        <v>3.2313990038038742</v>
      </c>
      <c r="AX209" s="22">
        <f t="shared" si="289"/>
        <v>3.2313990038038742</v>
      </c>
      <c r="AY209" s="22">
        <f t="shared" si="289"/>
        <v>3.2313990038038742</v>
      </c>
      <c r="AZ209" s="22">
        <f t="shared" si="289"/>
        <v>3.2313990038038742</v>
      </c>
      <c r="BA209" s="22">
        <f t="shared" si="289"/>
        <v>3.2313990038038742</v>
      </c>
      <c r="BB209" s="22">
        <f t="shared" si="289"/>
        <v>3.2313990038038742</v>
      </c>
      <c r="BC209" s="22">
        <f t="shared" si="289"/>
        <v>3.2313990038038742</v>
      </c>
      <c r="BD209" s="22">
        <f t="shared" si="289"/>
        <v>3.2313990038038742</v>
      </c>
      <c r="BE209" s="22">
        <f t="shared" si="289"/>
        <v>3.2313990038038742</v>
      </c>
      <c r="BF209" s="22">
        <f t="shared" si="289"/>
        <v>3.2313990038038742</v>
      </c>
      <c r="BG209" s="22">
        <f t="shared" si="289"/>
        <v>3.2313990038038742</v>
      </c>
      <c r="BH209" s="22">
        <f t="shared" si="289"/>
        <v>3.2313990038038742</v>
      </c>
      <c r="BI209" s="22">
        <f t="shared" si="289"/>
        <v>3.2313990038038742</v>
      </c>
      <c r="BJ209" s="22">
        <f t="shared" si="289"/>
        <v>3.2313990038038742</v>
      </c>
      <c r="BK209" s="22">
        <f t="shared" si="289"/>
        <v>3.2313990038038742</v>
      </c>
    </row>
    <row r="210" spans="5:63" x14ac:dyDescent="0.35">
      <c r="F210" s="93" t="s">
        <v>168</v>
      </c>
      <c r="G210" s="88" t="s">
        <v>48</v>
      </c>
      <c r="H210" s="87" t="s">
        <v>40</v>
      </c>
      <c r="N210" s="22">
        <f>N209-M209</f>
        <v>0</v>
      </c>
      <c r="O210" s="22">
        <f t="shared" ref="O210:BK210" si="290">O209-N209</f>
        <v>0</v>
      </c>
      <c r="P210" s="22">
        <f t="shared" si="290"/>
        <v>0</v>
      </c>
      <c r="Q210" s="22">
        <f t="shared" si="290"/>
        <v>0</v>
      </c>
      <c r="R210" s="22">
        <f t="shared" si="290"/>
        <v>0</v>
      </c>
      <c r="S210" s="22">
        <f t="shared" si="290"/>
        <v>0</v>
      </c>
      <c r="T210" s="22">
        <f t="shared" si="290"/>
        <v>0</v>
      </c>
      <c r="U210" s="22">
        <f t="shared" si="290"/>
        <v>0</v>
      </c>
      <c r="V210" s="22">
        <f t="shared" si="290"/>
        <v>0</v>
      </c>
      <c r="W210" s="22">
        <f t="shared" si="290"/>
        <v>0</v>
      </c>
      <c r="X210" s="22">
        <f t="shared" si="290"/>
        <v>0</v>
      </c>
      <c r="Y210" s="22">
        <f t="shared" si="290"/>
        <v>1.3464162515849474</v>
      </c>
      <c r="Z210" s="22">
        <f t="shared" si="290"/>
        <v>2.6928325031698961</v>
      </c>
      <c r="AA210" s="22">
        <f t="shared" si="290"/>
        <v>4.0392487547548432</v>
      </c>
      <c r="AB210" s="22">
        <f t="shared" si="290"/>
        <v>2.6928325031698925</v>
      </c>
      <c r="AC210" s="22">
        <f t="shared" si="290"/>
        <v>2.6928325031698961</v>
      </c>
      <c r="AD210" s="22">
        <f t="shared" si="290"/>
        <v>2.6928325031698979</v>
      </c>
      <c r="AE210" s="22">
        <f t="shared" si="290"/>
        <v>0</v>
      </c>
      <c r="AF210" s="22">
        <f t="shared" si="290"/>
        <v>0</v>
      </c>
      <c r="AG210" s="22">
        <f t="shared" si="290"/>
        <v>0</v>
      </c>
      <c r="AH210" s="22">
        <f t="shared" si="290"/>
        <v>0</v>
      </c>
      <c r="AI210" s="22">
        <f t="shared" si="290"/>
        <v>-6.4627980076077485</v>
      </c>
      <c r="AJ210" s="22">
        <f t="shared" si="290"/>
        <v>-6.4627980076077503</v>
      </c>
      <c r="AK210" s="22">
        <f t="shared" si="290"/>
        <v>0</v>
      </c>
      <c r="AL210" s="22">
        <f t="shared" si="290"/>
        <v>0</v>
      </c>
      <c r="AM210" s="22">
        <f t="shared" si="290"/>
        <v>0</v>
      </c>
      <c r="AN210" s="22">
        <f t="shared" si="290"/>
        <v>0</v>
      </c>
      <c r="AO210" s="22">
        <f t="shared" si="290"/>
        <v>0</v>
      </c>
      <c r="AP210" s="22">
        <f t="shared" si="290"/>
        <v>0</v>
      </c>
      <c r="AQ210" s="22">
        <f t="shared" si="290"/>
        <v>0</v>
      </c>
      <c r="AR210" s="22">
        <f t="shared" si="290"/>
        <v>0</v>
      </c>
      <c r="AS210" s="22">
        <f t="shared" si="290"/>
        <v>0</v>
      </c>
      <c r="AT210" s="22">
        <f t="shared" si="290"/>
        <v>0</v>
      </c>
      <c r="AU210" s="22">
        <f t="shared" si="290"/>
        <v>0</v>
      </c>
      <c r="AV210" s="22">
        <f t="shared" si="290"/>
        <v>0</v>
      </c>
      <c r="AW210" s="22">
        <f t="shared" si="290"/>
        <v>0</v>
      </c>
      <c r="AX210" s="22">
        <f t="shared" si="290"/>
        <v>0</v>
      </c>
      <c r="AY210" s="22">
        <f t="shared" si="290"/>
        <v>0</v>
      </c>
      <c r="AZ210" s="22">
        <f t="shared" si="290"/>
        <v>0</v>
      </c>
      <c r="BA210" s="22">
        <f t="shared" si="290"/>
        <v>0</v>
      </c>
      <c r="BB210" s="22">
        <f t="shared" si="290"/>
        <v>0</v>
      </c>
      <c r="BC210" s="22">
        <f t="shared" si="290"/>
        <v>0</v>
      </c>
      <c r="BD210" s="22">
        <f t="shared" si="290"/>
        <v>0</v>
      </c>
      <c r="BE210" s="22">
        <f t="shared" si="290"/>
        <v>0</v>
      </c>
      <c r="BF210" s="22">
        <f t="shared" si="290"/>
        <v>0</v>
      </c>
      <c r="BG210" s="22">
        <f t="shared" si="290"/>
        <v>0</v>
      </c>
      <c r="BH210" s="22">
        <f t="shared" si="290"/>
        <v>0</v>
      </c>
      <c r="BI210" s="22">
        <f t="shared" si="290"/>
        <v>0</v>
      </c>
      <c r="BJ210" s="22">
        <f t="shared" si="290"/>
        <v>0</v>
      </c>
      <c r="BK210" s="22">
        <f t="shared" si="290"/>
        <v>0</v>
      </c>
    </row>
    <row r="211" spans="5:63" x14ac:dyDescent="0.35">
      <c r="F211" s="93" t="s">
        <v>170</v>
      </c>
      <c r="G211" s="88" t="s">
        <v>48</v>
      </c>
      <c r="H211" s="87" t="s">
        <v>40</v>
      </c>
      <c r="N211" s="22">
        <f>-N210</f>
        <v>0</v>
      </c>
      <c r="O211" s="22">
        <f t="shared" ref="O211:BK211" si="291">-O210</f>
        <v>0</v>
      </c>
      <c r="P211" s="22">
        <f t="shared" si="291"/>
        <v>0</v>
      </c>
      <c r="Q211" s="22">
        <f t="shared" si="291"/>
        <v>0</v>
      </c>
      <c r="R211" s="22">
        <f t="shared" si="291"/>
        <v>0</v>
      </c>
      <c r="S211" s="22">
        <f t="shared" si="291"/>
        <v>0</v>
      </c>
      <c r="T211" s="22">
        <f t="shared" si="291"/>
        <v>0</v>
      </c>
      <c r="U211" s="22">
        <f t="shared" si="291"/>
        <v>0</v>
      </c>
      <c r="V211" s="22">
        <f t="shared" si="291"/>
        <v>0</v>
      </c>
      <c r="W211" s="22">
        <f t="shared" si="291"/>
        <v>0</v>
      </c>
      <c r="X211" s="22">
        <f t="shared" si="291"/>
        <v>0</v>
      </c>
      <c r="Y211" s="22">
        <f t="shared" si="291"/>
        <v>-1.3464162515849474</v>
      </c>
      <c r="Z211" s="22">
        <f t="shared" si="291"/>
        <v>-2.6928325031698961</v>
      </c>
      <c r="AA211" s="22">
        <f t="shared" si="291"/>
        <v>-4.0392487547548432</v>
      </c>
      <c r="AB211" s="22">
        <f t="shared" si="291"/>
        <v>-2.6928325031698925</v>
      </c>
      <c r="AC211" s="22">
        <f t="shared" si="291"/>
        <v>-2.6928325031698961</v>
      </c>
      <c r="AD211" s="22">
        <f t="shared" si="291"/>
        <v>-2.6928325031698979</v>
      </c>
      <c r="AE211" s="22">
        <f t="shared" si="291"/>
        <v>0</v>
      </c>
      <c r="AF211" s="22">
        <f t="shared" si="291"/>
        <v>0</v>
      </c>
      <c r="AG211" s="22">
        <f t="shared" si="291"/>
        <v>0</v>
      </c>
      <c r="AH211" s="22">
        <f t="shared" si="291"/>
        <v>0</v>
      </c>
      <c r="AI211" s="22">
        <f t="shared" si="291"/>
        <v>6.4627980076077485</v>
      </c>
      <c r="AJ211" s="22">
        <f t="shared" si="291"/>
        <v>6.4627980076077503</v>
      </c>
      <c r="AK211" s="22">
        <f t="shared" si="291"/>
        <v>0</v>
      </c>
      <c r="AL211" s="22">
        <f t="shared" si="291"/>
        <v>0</v>
      </c>
      <c r="AM211" s="22">
        <f t="shared" si="291"/>
        <v>0</v>
      </c>
      <c r="AN211" s="22">
        <f t="shared" si="291"/>
        <v>0</v>
      </c>
      <c r="AO211" s="22">
        <f t="shared" si="291"/>
        <v>0</v>
      </c>
      <c r="AP211" s="22">
        <f t="shared" si="291"/>
        <v>0</v>
      </c>
      <c r="AQ211" s="22">
        <f t="shared" si="291"/>
        <v>0</v>
      </c>
      <c r="AR211" s="22">
        <f t="shared" si="291"/>
        <v>0</v>
      </c>
      <c r="AS211" s="22">
        <f t="shared" si="291"/>
        <v>0</v>
      </c>
      <c r="AT211" s="22">
        <f t="shared" si="291"/>
        <v>0</v>
      </c>
      <c r="AU211" s="22">
        <f t="shared" si="291"/>
        <v>0</v>
      </c>
      <c r="AV211" s="22">
        <f t="shared" si="291"/>
        <v>0</v>
      </c>
      <c r="AW211" s="22">
        <f t="shared" si="291"/>
        <v>0</v>
      </c>
      <c r="AX211" s="22">
        <f t="shared" si="291"/>
        <v>0</v>
      </c>
      <c r="AY211" s="22">
        <f t="shared" si="291"/>
        <v>0</v>
      </c>
      <c r="AZ211" s="22">
        <f t="shared" si="291"/>
        <v>0</v>
      </c>
      <c r="BA211" s="22">
        <f t="shared" si="291"/>
        <v>0</v>
      </c>
      <c r="BB211" s="22">
        <f t="shared" si="291"/>
        <v>0</v>
      </c>
      <c r="BC211" s="22">
        <f t="shared" si="291"/>
        <v>0</v>
      </c>
      <c r="BD211" s="22">
        <f t="shared" si="291"/>
        <v>0</v>
      </c>
      <c r="BE211" s="22">
        <f t="shared" si="291"/>
        <v>0</v>
      </c>
      <c r="BF211" s="22">
        <f t="shared" si="291"/>
        <v>0</v>
      </c>
      <c r="BG211" s="22">
        <f t="shared" si="291"/>
        <v>0</v>
      </c>
      <c r="BH211" s="22">
        <f t="shared" si="291"/>
        <v>0</v>
      </c>
      <c r="BI211" s="22">
        <f t="shared" si="291"/>
        <v>0</v>
      </c>
      <c r="BJ211" s="22">
        <f t="shared" si="291"/>
        <v>0</v>
      </c>
      <c r="BK211" s="22">
        <f t="shared" si="291"/>
        <v>0</v>
      </c>
    </row>
    <row r="212" spans="5:63" x14ac:dyDescent="0.35">
      <c r="F212" s="142" t="s">
        <v>171</v>
      </c>
      <c r="G212" s="143" t="s">
        <v>48</v>
      </c>
      <c r="H212" s="144" t="s">
        <v>40</v>
      </c>
      <c r="I212" s="35"/>
      <c r="J212" s="35"/>
      <c r="K212" s="35"/>
      <c r="L212" s="35"/>
      <c r="M212" s="35"/>
      <c r="N212" s="35">
        <f>N206+N211</f>
        <v>-6</v>
      </c>
      <c r="O212" s="35">
        <f t="shared" ref="O212" si="292">O206+O211</f>
        <v>-12.074999999999999</v>
      </c>
      <c r="P212" s="35">
        <f t="shared" ref="P212" si="293">P206+P211</f>
        <v>-12.074999999999999</v>
      </c>
      <c r="Q212" s="35">
        <f t="shared" ref="Q212" si="294">Q206+Q211</f>
        <v>-14.137297674418603</v>
      </c>
      <c r="R212" s="35">
        <f t="shared" ref="R212" si="295">R206+R211</f>
        <v>-14.137297674418603</v>
      </c>
      <c r="S212" s="35">
        <f t="shared" ref="S212" si="296">S206+S211</f>
        <v>-14.137297674418603</v>
      </c>
      <c r="T212" s="35">
        <f t="shared" ref="T212" si="297">T206+T211</f>
        <v>-11.26424851421188</v>
      </c>
      <c r="U212" s="35">
        <f t="shared" ref="U212" si="298">U206+U211</f>
        <v>-11.26424851421188</v>
      </c>
      <c r="V212" s="35">
        <f t="shared" ref="V212" si="299">V206+V211</f>
        <v>-11.26424851421188</v>
      </c>
      <c r="W212" s="35">
        <f t="shared" ref="W212" si="300">W206+W211</f>
        <v>-11.26424851421188</v>
      </c>
      <c r="X212" s="35">
        <f t="shared" ref="X212" si="301">X206+X211</f>
        <v>-8.2632108501575701</v>
      </c>
      <c r="Y212" s="35">
        <f t="shared" ref="Y212" si="302">Y206+Y211</f>
        <v>2.6004758328459516</v>
      </c>
      <c r="Z212" s="35">
        <f t="shared" ref="Z212" si="303">Z206+Z211</f>
        <v>21.542660025359162</v>
      </c>
      <c r="AA212" s="35">
        <f t="shared" ref="AA212" si="304">AA206+AA211</f>
        <v>36.86176447368441</v>
      </c>
      <c r="AB212" s="35">
        <f t="shared" ref="AB212" si="305">AB206+AB211</f>
        <v>44.485592952366645</v>
      </c>
      <c r="AC212" s="35">
        <f t="shared" ref="AC212" si="306">AC206+AC211</f>
        <v>56.280199316250808</v>
      </c>
      <c r="AD212" s="35">
        <f t="shared" ref="AD212" si="307">AD206+AD211</f>
        <v>68.074805680134958</v>
      </c>
      <c r="AE212" s="35">
        <f t="shared" ref="AE212" si="308">AE206+AE211</f>
        <v>70.767638183304854</v>
      </c>
      <c r="AF212" s="35">
        <f t="shared" ref="AF212" si="309">AF206+AF211</f>
        <v>70.767638183304854</v>
      </c>
      <c r="AG212" s="35">
        <f t="shared" ref="AG212" si="310">AG206+AG211</f>
        <v>70.767638183304854</v>
      </c>
      <c r="AH212" s="35">
        <f t="shared" ref="AH212" si="311">AH206+AH211</f>
        <v>70.767638183304854</v>
      </c>
      <c r="AI212" s="35">
        <f t="shared" ref="AI212" si="312">AI206+AI211</f>
        <v>48.923380917590663</v>
      </c>
      <c r="AJ212" s="35">
        <f t="shared" ref="AJ212" si="313">AJ206+AJ211</f>
        <v>20.61632564426872</v>
      </c>
      <c r="AK212" s="35">
        <f t="shared" ref="AK212" si="314">AK206+AK211</f>
        <v>14.153527636660968</v>
      </c>
      <c r="AL212" s="35">
        <f t="shared" ref="AL212" si="315">AL206+AL211</f>
        <v>14.153527636660968</v>
      </c>
      <c r="AM212" s="35">
        <f t="shared" ref="AM212" si="316">AM206+AM211</f>
        <v>14.153527636660968</v>
      </c>
      <c r="AN212" s="35">
        <f t="shared" ref="AN212" si="317">AN206+AN211</f>
        <v>14.153527636660968</v>
      </c>
      <c r="AO212" s="35">
        <f t="shared" ref="AO212" si="318">AO206+AO211</f>
        <v>14.153527636660968</v>
      </c>
      <c r="AP212" s="35">
        <f t="shared" ref="AP212" si="319">AP206+AP211</f>
        <v>14.153527636660968</v>
      </c>
      <c r="AQ212" s="35">
        <f t="shared" ref="AQ212" si="320">AQ206+AQ211</f>
        <v>14.153527636660968</v>
      </c>
      <c r="AR212" s="35">
        <f t="shared" ref="AR212" si="321">AR206+AR211</f>
        <v>14.153527636660968</v>
      </c>
      <c r="AS212" s="35">
        <f t="shared" ref="AS212" si="322">AS206+AS211</f>
        <v>14.153527636660968</v>
      </c>
      <c r="AT212" s="35">
        <f t="shared" ref="AT212" si="323">AT206+AT211</f>
        <v>14.153527636660968</v>
      </c>
      <c r="AU212" s="35">
        <f t="shared" ref="AU212" si="324">AU206+AU211</f>
        <v>14.153527636660968</v>
      </c>
      <c r="AV212" s="35">
        <f t="shared" ref="AV212" si="325">AV206+AV211</f>
        <v>14.153527636660968</v>
      </c>
      <c r="AW212" s="35">
        <f t="shared" ref="AW212" si="326">AW206+AW211</f>
        <v>14.153527636660968</v>
      </c>
      <c r="AX212" s="35">
        <f t="shared" ref="AX212" si="327">AX206+AX211</f>
        <v>14.153527636660968</v>
      </c>
      <c r="AY212" s="35">
        <f t="shared" ref="AY212" si="328">AY206+AY211</f>
        <v>14.153527636660968</v>
      </c>
      <c r="AZ212" s="35">
        <f t="shared" ref="AZ212" si="329">AZ206+AZ211</f>
        <v>14.153527636660968</v>
      </c>
      <c r="BA212" s="35">
        <f t="shared" ref="BA212" si="330">BA206+BA211</f>
        <v>14.153527636660968</v>
      </c>
      <c r="BB212" s="35">
        <f t="shared" ref="BB212" si="331">BB206+BB211</f>
        <v>14.153527636660968</v>
      </c>
      <c r="BC212" s="35">
        <f t="shared" ref="BC212" si="332">BC206+BC211</f>
        <v>14.153527636660968</v>
      </c>
      <c r="BD212" s="35">
        <f t="shared" ref="BD212" si="333">BD206+BD211</f>
        <v>14.153527636660968</v>
      </c>
      <c r="BE212" s="35">
        <f t="shared" ref="BE212" si="334">BE206+BE211</f>
        <v>14.153527636660968</v>
      </c>
      <c r="BF212" s="35">
        <f t="shared" ref="BF212" si="335">BF206+BF211</f>
        <v>14.153527636660968</v>
      </c>
      <c r="BG212" s="35">
        <f t="shared" ref="BG212" si="336">BG206+BG211</f>
        <v>14.153527636660968</v>
      </c>
      <c r="BH212" s="35">
        <f t="shared" ref="BH212" si="337">BH206+BH211</f>
        <v>14.153527636660968</v>
      </c>
      <c r="BI212" s="35">
        <f t="shared" ref="BI212" si="338">BI206+BI211</f>
        <v>14.153527636660968</v>
      </c>
      <c r="BJ212" s="35">
        <f t="shared" ref="BJ212" si="339">BJ206+BJ211</f>
        <v>14.153527636660968</v>
      </c>
      <c r="BK212" s="35">
        <f t="shared" ref="BK212" si="340">BK206+BK211</f>
        <v>14.153527636660968</v>
      </c>
    </row>
    <row r="213" spans="5:63" x14ac:dyDescent="0.35">
      <c r="F213" s="21"/>
    </row>
    <row r="214" spans="5:63" x14ac:dyDescent="0.35">
      <c r="F214" s="21" t="s">
        <v>39</v>
      </c>
      <c r="N214" s="105">
        <v>0.5</v>
      </c>
      <c r="O214" s="105">
        <f t="shared" ref="O214:BK214" si="341">N214+1</f>
        <v>1.5</v>
      </c>
      <c r="P214" s="105">
        <f t="shared" si="341"/>
        <v>2.5</v>
      </c>
      <c r="Q214" s="105">
        <f t="shared" si="341"/>
        <v>3.5</v>
      </c>
      <c r="R214" s="105">
        <f t="shared" si="341"/>
        <v>4.5</v>
      </c>
      <c r="S214" s="105">
        <f t="shared" si="341"/>
        <v>5.5</v>
      </c>
      <c r="T214" s="105">
        <f t="shared" si="341"/>
        <v>6.5</v>
      </c>
      <c r="U214" s="105">
        <f t="shared" si="341"/>
        <v>7.5</v>
      </c>
      <c r="V214" s="105">
        <f t="shared" si="341"/>
        <v>8.5</v>
      </c>
      <c r="W214" s="105">
        <f t="shared" si="341"/>
        <v>9.5</v>
      </c>
      <c r="X214" s="105">
        <f t="shared" si="341"/>
        <v>10.5</v>
      </c>
      <c r="Y214" s="105">
        <f t="shared" si="341"/>
        <v>11.5</v>
      </c>
      <c r="Z214" s="105">
        <f t="shared" si="341"/>
        <v>12.5</v>
      </c>
      <c r="AA214" s="105">
        <f t="shared" si="341"/>
        <v>13.5</v>
      </c>
      <c r="AB214" s="105">
        <f t="shared" si="341"/>
        <v>14.5</v>
      </c>
      <c r="AC214" s="105">
        <f t="shared" si="341"/>
        <v>15.5</v>
      </c>
      <c r="AD214" s="105">
        <f t="shared" si="341"/>
        <v>16.5</v>
      </c>
      <c r="AE214" s="105">
        <f t="shared" si="341"/>
        <v>17.5</v>
      </c>
      <c r="AF214" s="105">
        <f t="shared" si="341"/>
        <v>18.5</v>
      </c>
      <c r="AG214" s="105">
        <f t="shared" si="341"/>
        <v>19.5</v>
      </c>
      <c r="AH214" s="105">
        <f t="shared" si="341"/>
        <v>20.5</v>
      </c>
      <c r="AI214" s="105">
        <f t="shared" si="341"/>
        <v>21.5</v>
      </c>
      <c r="AJ214" s="105">
        <f t="shared" si="341"/>
        <v>22.5</v>
      </c>
      <c r="AK214" s="105">
        <f t="shared" si="341"/>
        <v>23.5</v>
      </c>
      <c r="AL214" s="105">
        <f t="shared" si="341"/>
        <v>24.5</v>
      </c>
      <c r="AM214" s="105">
        <f t="shared" si="341"/>
        <v>25.5</v>
      </c>
      <c r="AN214" s="105">
        <f t="shared" si="341"/>
        <v>26.5</v>
      </c>
      <c r="AO214" s="105">
        <f t="shared" si="341"/>
        <v>27.5</v>
      </c>
      <c r="AP214" s="105">
        <f t="shared" si="341"/>
        <v>28.5</v>
      </c>
      <c r="AQ214" s="105">
        <f t="shared" si="341"/>
        <v>29.5</v>
      </c>
      <c r="AR214" s="105">
        <f t="shared" si="341"/>
        <v>30.5</v>
      </c>
      <c r="AS214" s="105">
        <f t="shared" si="341"/>
        <v>31.5</v>
      </c>
      <c r="AT214" s="105">
        <f t="shared" si="341"/>
        <v>32.5</v>
      </c>
      <c r="AU214" s="105">
        <f t="shared" si="341"/>
        <v>33.5</v>
      </c>
      <c r="AV214" s="105">
        <f t="shared" si="341"/>
        <v>34.5</v>
      </c>
      <c r="AW214" s="105">
        <f t="shared" si="341"/>
        <v>35.5</v>
      </c>
      <c r="AX214" s="105">
        <f t="shared" si="341"/>
        <v>36.5</v>
      </c>
      <c r="AY214" s="105">
        <f t="shared" si="341"/>
        <v>37.5</v>
      </c>
      <c r="AZ214" s="105">
        <f t="shared" si="341"/>
        <v>38.5</v>
      </c>
      <c r="BA214" s="105">
        <f t="shared" si="341"/>
        <v>39.5</v>
      </c>
      <c r="BB214" s="105">
        <f t="shared" si="341"/>
        <v>40.5</v>
      </c>
      <c r="BC214" s="105">
        <f t="shared" si="341"/>
        <v>41.5</v>
      </c>
      <c r="BD214" s="105">
        <f t="shared" si="341"/>
        <v>42.5</v>
      </c>
      <c r="BE214" s="105">
        <f t="shared" si="341"/>
        <v>43.5</v>
      </c>
      <c r="BF214" s="105">
        <f t="shared" si="341"/>
        <v>44.5</v>
      </c>
      <c r="BG214" s="105">
        <f t="shared" si="341"/>
        <v>45.5</v>
      </c>
      <c r="BH214" s="105">
        <f t="shared" si="341"/>
        <v>46.5</v>
      </c>
      <c r="BI214" s="105">
        <f t="shared" si="341"/>
        <v>47.5</v>
      </c>
      <c r="BJ214" s="105">
        <f t="shared" si="341"/>
        <v>48.5</v>
      </c>
      <c r="BK214" s="105">
        <f t="shared" si="341"/>
        <v>49.5</v>
      </c>
    </row>
    <row r="215" spans="5:63" x14ac:dyDescent="0.35">
      <c r="F215" s="21" t="s">
        <v>60</v>
      </c>
      <c r="G215" s="22" t="s">
        <v>45</v>
      </c>
      <c r="H215" s="87" t="s">
        <v>44</v>
      </c>
      <c r="J215" s="95">
        <f>Assumptions!G81</f>
        <v>0.1</v>
      </c>
    </row>
    <row r="216" spans="5:63" ht="14.25" x14ac:dyDescent="0.45">
      <c r="F216" s="21" t="s">
        <v>61</v>
      </c>
      <c r="M216" s="110"/>
      <c r="N216" s="112">
        <f>1/((1+$J$215)^N214)</f>
        <v>0.95346258924559224</v>
      </c>
      <c r="O216" s="112">
        <f t="shared" ref="O216:BK216" si="342">1/((1+$J$215)^O214)</f>
        <v>0.86678417204144742</v>
      </c>
      <c r="P216" s="112">
        <f t="shared" si="342"/>
        <v>0.78798561094677033</v>
      </c>
      <c r="Q216" s="112">
        <f t="shared" si="342"/>
        <v>0.71635055540615489</v>
      </c>
      <c r="R216" s="112">
        <f t="shared" si="342"/>
        <v>0.65122777764195883</v>
      </c>
      <c r="S216" s="112">
        <f t="shared" si="342"/>
        <v>0.59202525240178083</v>
      </c>
      <c r="T216" s="112">
        <f t="shared" si="342"/>
        <v>0.53820477491070973</v>
      </c>
      <c r="U216" s="112">
        <f t="shared" si="342"/>
        <v>0.48927706810064514</v>
      </c>
      <c r="V216" s="112">
        <f t="shared" si="342"/>
        <v>0.44479733463695009</v>
      </c>
      <c r="W216" s="112">
        <f t="shared" si="342"/>
        <v>0.4043612133063183</v>
      </c>
      <c r="X216" s="112">
        <f t="shared" si="342"/>
        <v>0.36760110300574383</v>
      </c>
      <c r="Y216" s="112">
        <f t="shared" si="342"/>
        <v>0.33418282091431251</v>
      </c>
      <c r="Z216" s="112">
        <f t="shared" si="342"/>
        <v>0.30380256446755688</v>
      </c>
      <c r="AA216" s="112">
        <f t="shared" si="342"/>
        <v>0.27618414951596076</v>
      </c>
      <c r="AB216" s="112">
        <f t="shared" si="342"/>
        <v>0.25107649955996431</v>
      </c>
      <c r="AC216" s="112">
        <f t="shared" si="342"/>
        <v>0.22825136323633116</v>
      </c>
      <c r="AD216" s="112">
        <f t="shared" si="342"/>
        <v>0.20750123930575562</v>
      </c>
      <c r="AE216" s="112">
        <f t="shared" si="342"/>
        <v>0.18863749027795962</v>
      </c>
      <c r="AF216" s="112">
        <f t="shared" si="342"/>
        <v>0.17148862752541782</v>
      </c>
      <c r="AG216" s="112">
        <f t="shared" si="342"/>
        <v>0.15589875229583436</v>
      </c>
      <c r="AH216" s="112">
        <f t="shared" si="342"/>
        <v>0.14172613845075852</v>
      </c>
      <c r="AI216" s="112">
        <f t="shared" si="342"/>
        <v>0.1288419440461441</v>
      </c>
      <c r="AJ216" s="112">
        <f t="shared" si="342"/>
        <v>0.11712904004194918</v>
      </c>
      <c r="AK216" s="112">
        <f t="shared" si="342"/>
        <v>0.10648094549268106</v>
      </c>
      <c r="AL216" s="112">
        <f t="shared" si="342"/>
        <v>9.6800859538800965E-2</v>
      </c>
      <c r="AM216" s="112">
        <f t="shared" si="342"/>
        <v>8.8000781398909919E-2</v>
      </c>
      <c r="AN216" s="112">
        <f t="shared" si="342"/>
        <v>8.0000710362645402E-2</v>
      </c>
      <c r="AO216" s="112">
        <f t="shared" si="342"/>
        <v>7.272791851149582E-2</v>
      </c>
      <c r="AP216" s="112">
        <f t="shared" si="342"/>
        <v>6.6116289555905275E-2</v>
      </c>
      <c r="AQ216" s="112">
        <f t="shared" si="342"/>
        <v>6.0105717778095702E-2</v>
      </c>
      <c r="AR216" s="112">
        <f t="shared" si="342"/>
        <v>5.4641561616450646E-2</v>
      </c>
      <c r="AS216" s="112">
        <f t="shared" si="342"/>
        <v>4.967414692404603E-2</v>
      </c>
      <c r="AT216" s="112">
        <f t="shared" si="342"/>
        <v>4.5158315385496389E-2</v>
      </c>
      <c r="AU216" s="112">
        <f t="shared" si="342"/>
        <v>4.1053013986814886E-2</v>
      </c>
      <c r="AV216" s="112">
        <f t="shared" si="342"/>
        <v>3.7320921806195353E-2</v>
      </c>
      <c r="AW216" s="112">
        <f t="shared" si="342"/>
        <v>3.3928110732904866E-2</v>
      </c>
      <c r="AX216" s="112">
        <f t="shared" si="342"/>
        <v>3.0843737029913505E-2</v>
      </c>
      <c r="AY216" s="112">
        <f t="shared" si="342"/>
        <v>2.8039760936285012E-2</v>
      </c>
      <c r="AZ216" s="112">
        <f t="shared" si="342"/>
        <v>2.5490691760259102E-2</v>
      </c>
      <c r="BA216" s="112">
        <f t="shared" si="342"/>
        <v>2.3173356145690084E-2</v>
      </c>
      <c r="BB216" s="112">
        <f t="shared" si="342"/>
        <v>2.1066687405172806E-2</v>
      </c>
      <c r="BC216" s="112">
        <f t="shared" si="342"/>
        <v>1.9151534004702545E-2</v>
      </c>
      <c r="BD216" s="112">
        <f t="shared" si="342"/>
        <v>1.7410485458820502E-2</v>
      </c>
      <c r="BE216" s="112">
        <f t="shared" si="342"/>
        <v>1.5827714053473173E-2</v>
      </c>
      <c r="BF216" s="112">
        <f t="shared" si="342"/>
        <v>1.4388830957702884E-2</v>
      </c>
      <c r="BG216" s="112">
        <f t="shared" si="342"/>
        <v>1.3080755416093532E-2</v>
      </c>
      <c r="BH216" s="112">
        <f t="shared" si="342"/>
        <v>1.1891595832812305E-2</v>
      </c>
      <c r="BI216" s="112">
        <f t="shared" si="342"/>
        <v>1.0810541666193005E-2</v>
      </c>
      <c r="BJ216" s="112">
        <f t="shared" si="342"/>
        <v>9.8277651510845412E-3</v>
      </c>
      <c r="BK216" s="112">
        <f t="shared" si="342"/>
        <v>8.9343319555314025E-3</v>
      </c>
    </row>
    <row r="217" spans="5:63" x14ac:dyDescent="0.35">
      <c r="F217" s="21"/>
      <c r="M217" s="21"/>
      <c r="O217" s="108"/>
    </row>
    <row r="218" spans="5:63" x14ac:dyDescent="0.35">
      <c r="F218" s="137" t="s">
        <v>59</v>
      </c>
      <c r="G218" s="35"/>
      <c r="H218" s="35"/>
      <c r="I218" s="35"/>
      <c r="J218" s="35"/>
      <c r="K218" s="35"/>
      <c r="L218" s="35"/>
      <c r="M218" s="137"/>
      <c r="N218" s="140">
        <f>N216*(N212)</f>
        <v>-5.7207755354735532</v>
      </c>
      <c r="O218" s="140">
        <f t="shared" ref="O218:BK218" si="343">O216*(O212)</f>
        <v>-10.466418877400477</v>
      </c>
      <c r="P218" s="140">
        <f t="shared" si="343"/>
        <v>-9.5149262521822511</v>
      </c>
      <c r="Q218" s="140">
        <f t="shared" si="343"/>
        <v>-10.127261041011907</v>
      </c>
      <c r="R218" s="140">
        <f t="shared" si="343"/>
        <v>-9.2066009463744596</v>
      </c>
      <c r="S218" s="140">
        <f t="shared" si="343"/>
        <v>-8.3696372239767829</v>
      </c>
      <c r="T218" s="140">
        <f t="shared" si="343"/>
        <v>-6.0624723361297015</v>
      </c>
      <c r="U218" s="140">
        <f t="shared" si="343"/>
        <v>-5.5113384873906375</v>
      </c>
      <c r="V218" s="140">
        <f t="shared" si="343"/>
        <v>-5.0103077158096694</v>
      </c>
      <c r="W218" s="140">
        <f t="shared" si="343"/>
        <v>-4.5548251961906088</v>
      </c>
      <c r="X218" s="140">
        <f t="shared" si="343"/>
        <v>-3.0375654228869529</v>
      </c>
      <c r="Y218" s="140">
        <f t="shared" si="343"/>
        <v>0.86903434953995629</v>
      </c>
      <c r="Z218" s="140">
        <f t="shared" si="343"/>
        <v>6.5447153611568369</v>
      </c>
      <c r="AA218" s="140">
        <f t="shared" si="343"/>
        <v>10.180635070822186</v>
      </c>
      <c r="AB218" s="140">
        <f t="shared" si="343"/>
        <v>11.169286959329636</v>
      </c>
      <c r="AC218" s="140">
        <f t="shared" si="343"/>
        <v>12.84603221714668</v>
      </c>
      <c r="AD218" s="140">
        <f t="shared" si="343"/>
        <v>14.125606544126496</v>
      </c>
      <c r="AE218" s="140">
        <f t="shared" si="343"/>
        <v>13.349429659797334</v>
      </c>
      <c r="AF218" s="140">
        <f t="shared" si="343"/>
        <v>12.135845145270302</v>
      </c>
      <c r="AG218" s="140">
        <f t="shared" si="343"/>
        <v>11.032586495700272</v>
      </c>
      <c r="AH218" s="140">
        <f t="shared" si="343"/>
        <v>10.029624087000249</v>
      </c>
      <c r="AI218" s="140">
        <f t="shared" si="343"/>
        <v>6.30338350673241</v>
      </c>
      <c r="AJ218" s="140">
        <f t="shared" si="343"/>
        <v>2.4147704319054148</v>
      </c>
      <c r="AK218" s="140">
        <f t="shared" si="343"/>
        <v>1.5070810048084515</v>
      </c>
      <c r="AL218" s="140">
        <f t="shared" si="343"/>
        <v>1.3700736407349559</v>
      </c>
      <c r="AM218" s="140">
        <f t="shared" si="343"/>
        <v>1.2455214915772319</v>
      </c>
      <c r="AN218" s="140">
        <f t="shared" si="343"/>
        <v>1.1322922650702112</v>
      </c>
      <c r="AO218" s="140">
        <f t="shared" si="343"/>
        <v>1.0293566046092828</v>
      </c>
      <c r="AP218" s="140">
        <f t="shared" si="343"/>
        <v>0.93577873146298418</v>
      </c>
      <c r="AQ218" s="140">
        <f t="shared" si="343"/>
        <v>0.85070793769362196</v>
      </c>
      <c r="AR218" s="140">
        <f t="shared" si="343"/>
        <v>0.77337085244874737</v>
      </c>
      <c r="AS218" s="140">
        <f t="shared" si="343"/>
        <v>0.70306441131704289</v>
      </c>
      <c r="AT218" s="140">
        <f t="shared" si="343"/>
        <v>0.6391494648336753</v>
      </c>
      <c r="AU218" s="140">
        <f t="shared" si="343"/>
        <v>0.58104496803061378</v>
      </c>
      <c r="AV218" s="140">
        <f t="shared" si="343"/>
        <v>0.52822269820964896</v>
      </c>
      <c r="AW218" s="140">
        <f t="shared" si="343"/>
        <v>0.48020245291786262</v>
      </c>
      <c r="AX218" s="140">
        <f t="shared" si="343"/>
        <v>0.43654768447078407</v>
      </c>
      <c r="AY218" s="140">
        <f t="shared" si="343"/>
        <v>0.39686153133707652</v>
      </c>
      <c r="AZ218" s="140">
        <f t="shared" si="343"/>
        <v>0.36078321030643323</v>
      </c>
      <c r="BA218" s="140">
        <f t="shared" si="343"/>
        <v>0.32798473664221189</v>
      </c>
      <c r="BB218" s="140">
        <f t="shared" si="343"/>
        <v>0.29816794240201083</v>
      </c>
      <c r="BC218" s="140">
        <f t="shared" si="343"/>
        <v>0.27106176582000979</v>
      </c>
      <c r="BD218" s="140">
        <f t="shared" si="343"/>
        <v>0.2464197871090999</v>
      </c>
      <c r="BE218" s="140">
        <f t="shared" si="343"/>
        <v>0.22401798828099975</v>
      </c>
      <c r="BF218" s="140">
        <f t="shared" si="343"/>
        <v>0.20365271661909068</v>
      </c>
      <c r="BG218" s="140">
        <f t="shared" si="343"/>
        <v>0.18513883329008246</v>
      </c>
      <c r="BH218" s="140">
        <f t="shared" si="343"/>
        <v>0.16830803026371136</v>
      </c>
      <c r="BI218" s="140">
        <f t="shared" si="343"/>
        <v>0.1530073002397376</v>
      </c>
      <c r="BJ218" s="140">
        <f t="shared" si="343"/>
        <v>0.13909754567248861</v>
      </c>
      <c r="BK218" s="140">
        <f t="shared" si="343"/>
        <v>0.12645231424771694</v>
      </c>
    </row>
    <row r="219" spans="5:63" x14ac:dyDescent="0.35">
      <c r="F219" s="21"/>
    </row>
    <row r="220" spans="5:63" x14ac:dyDescent="0.35">
      <c r="F220" s="21"/>
    </row>
    <row r="221" spans="5:63" x14ac:dyDescent="0.35">
      <c r="F221" s="93" t="s">
        <v>172</v>
      </c>
      <c r="G221" s="22" t="s">
        <v>45</v>
      </c>
      <c r="H221" s="87" t="s">
        <v>44</v>
      </c>
      <c r="J221" s="95">
        <f>INDEX(Assumptions!$F$94:$K$96,MATCH('eNPV model'!F221,Assumptions!$F$94:$F$96,0),MATCH('eNPV model'!$F$12,Assumptions!$F$94:$K$94,0))</f>
        <v>-0.1</v>
      </c>
    </row>
    <row r="222" spans="5:63" x14ac:dyDescent="0.35">
      <c r="F222" s="93" t="s">
        <v>155</v>
      </c>
      <c r="G222" s="88" t="s">
        <v>37</v>
      </c>
      <c r="H222" s="87" t="s">
        <v>44</v>
      </c>
      <c r="J222" s="127">
        <f>INDEX(Assumptions!$F$94:$K$96,MATCH('eNPV model'!F222,Assumptions!$F$94:$F$96,0),MATCH('eNPV model'!$F$12,Assumptions!$F$94:$K$94,0))</f>
        <v>2</v>
      </c>
    </row>
    <row r="223" spans="5:63" x14ac:dyDescent="0.35">
      <c r="F223" s="21" t="s">
        <v>147</v>
      </c>
      <c r="G223" s="22" t="s">
        <v>148</v>
      </c>
      <c r="H223" s="87" t="s">
        <v>40</v>
      </c>
      <c r="J223" s="126">
        <f>J222+$J$89</f>
        <v>24</v>
      </c>
    </row>
    <row r="224" spans="5:63" x14ac:dyDescent="0.35">
      <c r="E224" s="107" t="s">
        <v>171</v>
      </c>
      <c r="F224" s="21" t="s">
        <v>149</v>
      </c>
      <c r="G224" s="22" t="s">
        <v>48</v>
      </c>
      <c r="H224" s="87" t="s">
        <v>40</v>
      </c>
      <c r="J224" s="135">
        <f>INDEX($F$197:$BK$218,MATCH(E224,F197:F218,0),MATCH(J223,$F$197:$BK$197,0))</f>
        <v>14.153527636660968</v>
      </c>
    </row>
    <row r="225" spans="1:10" x14ac:dyDescent="0.35">
      <c r="F225" s="93" t="s">
        <v>165</v>
      </c>
      <c r="G225" s="22" t="s">
        <v>48</v>
      </c>
      <c r="H225" s="87" t="s">
        <v>40</v>
      </c>
      <c r="J225" s="135">
        <f>(J224*(1+J221)/(J215-J221))</f>
        <v>63.690874364974356</v>
      </c>
    </row>
    <row r="226" spans="1:10" x14ac:dyDescent="0.35">
      <c r="F226" s="93" t="s">
        <v>167</v>
      </c>
      <c r="G226" s="22" t="s">
        <v>45</v>
      </c>
      <c r="H226" s="87" t="s">
        <v>44</v>
      </c>
      <c r="J226" s="134">
        <f>INDEX(N216:BK216,MATCH(J223,$N$16:$BK$16,0))</f>
        <v>0.10648094549268106</v>
      </c>
    </row>
    <row r="227" spans="1:10" x14ac:dyDescent="0.35">
      <c r="F227" s="93" t="s">
        <v>166</v>
      </c>
      <c r="G227" s="22" t="s">
        <v>48</v>
      </c>
      <c r="H227" s="87" t="s">
        <v>40</v>
      </c>
      <c r="J227" s="133">
        <f>J225*J226</f>
        <v>6.7818645216380311</v>
      </c>
    </row>
    <row r="228" spans="1:10" x14ac:dyDescent="0.35">
      <c r="F228" s="93" t="s">
        <v>164</v>
      </c>
      <c r="G228" s="22" t="s">
        <v>48</v>
      </c>
      <c r="H228" s="87" t="s">
        <v>40</v>
      </c>
      <c r="J228" s="105">
        <f>SUMIFS(N218:BK218,$N$16:$BK$16,"&lt;"&amp;J223)</f>
        <v>33.418820793700775</v>
      </c>
    </row>
    <row r="229" spans="1:10" x14ac:dyDescent="0.35">
      <c r="A229" s="21" t="s">
        <v>180</v>
      </c>
      <c r="F229" s="137" t="s">
        <v>62</v>
      </c>
      <c r="G229" s="35"/>
      <c r="H229" s="35"/>
      <c r="I229" s="35"/>
      <c r="J229" s="35">
        <f>J227+J228</f>
        <v>40.200685315338802</v>
      </c>
    </row>
  </sheetData>
  <dataConsolidate/>
  <phoneticPr fontId="7" type="noConversion"/>
  <dataValidations count="3">
    <dataValidation type="list" allowBlank="1" showInputMessage="1" showErrorMessage="1" sqref="F14" xr:uid="{83B00F30-F642-47D2-AFFE-4D3EE33DBD18}">
      <formula1>$D$34:$D$41</formula1>
    </dataValidation>
    <dataValidation type="list" allowBlank="1" showInputMessage="1" showErrorMessage="1" sqref="F12" xr:uid="{7BC94FE3-8ABF-4CA1-A4FE-443E4F68286E}">
      <formula1>$H$12:$L$12</formula1>
    </dataValidation>
    <dataValidation type="list" allowBlank="1" showInputMessage="1" showErrorMessage="1" sqref="F13" xr:uid="{DDF2C26A-4DD5-4128-B61F-A03715263EBC}">
      <formula1>$L$13:$L$15</formula1>
    </dataValidation>
  </dataValidations>
  <pageMargins left="0.33" right="0.37" top="0.53" bottom="0.5" header="0.28000000000000003" footer="0.28000000000000003"/>
  <pageSetup paperSize="9" orientation="landscape" r:id="rId1"/>
  <headerFooter alignWithMargins="0">
    <oddHeader>&amp;C&amp;8&amp;A</oddHeader>
    <oddFooter>&amp;L&amp;8&amp;D, &amp;T&amp;C&amp;8Page &amp;P of &amp;N&amp;R&amp;8&amp;F,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D0A14-F13C-484D-B812-81285CC4E206}">
  <dimension ref="A1"/>
  <sheetViews>
    <sheetView workbookViewId="0">
      <selection activeCell="G18" sqref="G18"/>
    </sheetView>
  </sheetViews>
  <sheetFormatPr defaultRowHeight="12.75" x14ac:dyDescent="0.3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5F122-5662-4613-B016-F277EB0D7FEF}">
  <sheetPr codeName="Sheet12">
    <pageSetUpPr fitToPage="1"/>
  </sheetPr>
  <dimension ref="A1:AX187"/>
  <sheetViews>
    <sheetView showGridLines="0" zoomScale="90" zoomScaleNormal="90" workbookViewId="0">
      <selection activeCell="G13" sqref="G13"/>
    </sheetView>
  </sheetViews>
  <sheetFormatPr defaultColWidth="9.1328125" defaultRowHeight="12.75" x14ac:dyDescent="0.35"/>
  <cols>
    <col min="1" max="5" width="3.3984375" style="21" customWidth="1"/>
    <col min="6" max="6" width="30.86328125" style="22" customWidth="1"/>
    <col min="7" max="10" width="14.59765625" style="22" customWidth="1"/>
    <col min="11" max="11" width="11" style="22" customWidth="1"/>
    <col min="12" max="12" width="11.265625" style="22" customWidth="1"/>
    <col min="13" max="13" width="11.3984375" style="22" customWidth="1"/>
    <col min="14" max="16" width="9.1328125" style="22"/>
    <col min="17" max="17" width="4.59765625" style="22" customWidth="1"/>
    <col min="18" max="19" width="9.1328125" style="22"/>
    <col min="20" max="20" width="9.59765625" style="22" bestFit="1" customWidth="1"/>
    <col min="21" max="21" width="10" style="22" customWidth="1"/>
    <col min="22" max="22" width="10.73046875" style="22" customWidth="1"/>
    <col min="23" max="34" width="9.1328125" style="22"/>
    <col min="35" max="35" width="7.86328125" style="22" customWidth="1"/>
    <col min="36" max="16384" width="9.1328125" style="22"/>
  </cols>
  <sheetData>
    <row r="1" spans="2:35" ht="13.15" thickBot="1" x14ac:dyDescent="0.4"/>
    <row r="2" spans="2:35" ht="13.15" x14ac:dyDescent="0.4">
      <c r="B2" s="1" t="s">
        <v>0</v>
      </c>
      <c r="C2" s="2"/>
      <c r="D2" s="2"/>
      <c r="E2" s="2"/>
      <c r="F2" s="3" t="s">
        <v>235</v>
      </c>
      <c r="G2" s="34"/>
      <c r="H2" s="34"/>
      <c r="I2" s="34"/>
      <c r="J2" s="33"/>
      <c r="K2" s="32"/>
    </row>
    <row r="3" spans="2:35" ht="13.15" x14ac:dyDescent="0.4">
      <c r="B3" s="7" t="s">
        <v>1</v>
      </c>
      <c r="C3" s="27"/>
      <c r="D3" s="27"/>
      <c r="E3" s="27"/>
      <c r="F3" s="16"/>
      <c r="G3" s="29"/>
      <c r="H3" s="29"/>
      <c r="I3" s="29"/>
      <c r="J3" s="31"/>
      <c r="K3" s="12"/>
      <c r="M3" s="23" t="s">
        <v>5</v>
      </c>
      <c r="N3" s="26" t="s">
        <v>8</v>
      </c>
      <c r="O3" s="26"/>
      <c r="P3" s="26"/>
    </row>
    <row r="4" spans="2:35" ht="13.15" x14ac:dyDescent="0.4">
      <c r="B4" s="7" t="s">
        <v>9</v>
      </c>
      <c r="C4" s="27"/>
      <c r="D4" s="27"/>
      <c r="E4" s="27"/>
      <c r="F4" s="30"/>
      <c r="G4" s="29"/>
      <c r="H4" s="29"/>
      <c r="I4" s="29"/>
      <c r="J4" s="31"/>
      <c r="K4" s="12"/>
      <c r="M4" s="24" t="s">
        <v>7</v>
      </c>
      <c r="N4" s="26" t="s">
        <v>11</v>
      </c>
      <c r="O4" s="26"/>
      <c r="P4" s="26"/>
      <c r="Y4" s="155"/>
    </row>
    <row r="5" spans="2:35" ht="13.15" x14ac:dyDescent="0.4">
      <c r="B5" s="7" t="s">
        <v>2</v>
      </c>
      <c r="C5" s="27"/>
      <c r="D5" s="27"/>
      <c r="E5" s="27"/>
      <c r="F5" s="30"/>
      <c r="G5" s="29"/>
      <c r="H5" s="29"/>
      <c r="I5" s="29"/>
      <c r="J5" s="28"/>
      <c r="K5" s="15"/>
      <c r="M5" s="25" t="s">
        <v>6</v>
      </c>
      <c r="N5" s="26" t="s">
        <v>10</v>
      </c>
      <c r="O5" s="26"/>
      <c r="P5" s="26"/>
      <c r="T5" s="155"/>
      <c r="U5" s="155"/>
      <c r="AA5" s="155"/>
      <c r="AB5" s="155"/>
    </row>
    <row r="6" spans="2:35" ht="13.15" x14ac:dyDescent="0.4">
      <c r="B6" s="7" t="s">
        <v>3</v>
      </c>
      <c r="C6" s="27"/>
      <c r="D6" s="27"/>
      <c r="E6" s="27"/>
      <c r="F6" s="16"/>
      <c r="G6" s="16"/>
      <c r="H6" s="16"/>
      <c r="I6" s="16"/>
      <c r="J6" s="16"/>
      <c r="K6" s="15"/>
      <c r="U6" s="155"/>
      <c r="AA6" s="155"/>
      <c r="AB6" s="155"/>
    </row>
    <row r="7" spans="2:35" ht="13.5" thickBot="1" x14ac:dyDescent="0.45">
      <c r="B7" s="17" t="s">
        <v>4</v>
      </c>
      <c r="C7" s="18"/>
      <c r="D7" s="18"/>
      <c r="E7" s="18"/>
      <c r="F7" s="19" t="s">
        <v>12</v>
      </c>
      <c r="G7" s="19"/>
      <c r="H7" s="19"/>
      <c r="I7" s="19"/>
      <c r="J7" s="19"/>
      <c r="K7" s="20"/>
      <c r="U7" s="155"/>
      <c r="AA7" s="155"/>
      <c r="AB7" s="155"/>
    </row>
    <row r="8" spans="2:35" x14ac:dyDescent="0.35">
      <c r="F8" s="21"/>
      <c r="I8" s="37"/>
      <c r="J8" s="37"/>
      <c r="K8" s="37"/>
      <c r="L8" s="37"/>
      <c r="M8" s="37"/>
      <c r="N8" s="37"/>
      <c r="O8" s="37"/>
      <c r="P8" s="37"/>
      <c r="Q8" s="37"/>
      <c r="R8" s="37"/>
      <c r="S8" s="37"/>
      <c r="AA8" s="155"/>
      <c r="AB8" s="155"/>
    </row>
    <row r="9" spans="2:35" ht="13.15" x14ac:dyDescent="0.4">
      <c r="B9" s="176" t="s">
        <v>188</v>
      </c>
      <c r="C9" s="177"/>
      <c r="D9" s="177"/>
      <c r="E9" s="177"/>
      <c r="F9" s="177"/>
      <c r="G9" s="178"/>
      <c r="H9" s="179"/>
      <c r="I9" s="37"/>
      <c r="J9" s="37"/>
      <c r="K9" s="37"/>
      <c r="L9" s="37"/>
      <c r="M9" s="37"/>
      <c r="N9" s="37"/>
      <c r="O9" s="37"/>
      <c r="P9" s="37"/>
      <c r="Q9" s="37"/>
      <c r="R9" s="37"/>
      <c r="S9" s="37"/>
      <c r="AA9" s="155"/>
      <c r="AB9" s="155"/>
    </row>
    <row r="10" spans="2:35" x14ac:dyDescent="0.35">
      <c r="B10" s="160" t="s">
        <v>189</v>
      </c>
      <c r="C10" s="161"/>
      <c r="D10" s="161"/>
      <c r="E10" s="161"/>
      <c r="F10" s="161"/>
      <c r="G10" s="36"/>
      <c r="H10" s="162"/>
      <c r="I10" s="37"/>
      <c r="J10" s="37"/>
      <c r="K10" s="37"/>
      <c r="L10" s="37"/>
      <c r="M10" s="37"/>
      <c r="N10" s="37"/>
      <c r="O10" s="37"/>
      <c r="P10" s="37"/>
      <c r="Q10" s="37"/>
      <c r="R10" s="37"/>
      <c r="S10" s="37"/>
      <c r="AA10" s="155"/>
      <c r="AB10" s="155"/>
    </row>
    <row r="11" spans="2:35" x14ac:dyDescent="0.35">
      <c r="B11" s="163"/>
      <c r="C11" s="161"/>
      <c r="D11" s="161"/>
      <c r="E11" s="161"/>
      <c r="F11" s="161"/>
      <c r="G11" s="36"/>
      <c r="H11" s="162"/>
      <c r="I11" s="37"/>
      <c r="J11" s="37"/>
      <c r="K11" s="37"/>
      <c r="L11" s="37"/>
      <c r="M11" s="37"/>
      <c r="N11" s="37"/>
      <c r="O11" s="37"/>
      <c r="P11" s="37"/>
      <c r="Q11" s="37"/>
      <c r="R11" s="37"/>
      <c r="S11" s="37"/>
      <c r="AA11" s="155"/>
      <c r="AB11" s="155"/>
    </row>
    <row r="12" spans="2:35" ht="13.15" x14ac:dyDescent="0.4">
      <c r="B12" s="164" t="s">
        <v>183</v>
      </c>
      <c r="C12" s="161"/>
      <c r="D12" s="161"/>
      <c r="E12" s="161"/>
      <c r="F12" s="161"/>
      <c r="G12" s="239" t="str">
        <f>'eNPV model'!F12</f>
        <v>Orphan</v>
      </c>
      <c r="H12" s="162"/>
      <c r="I12" s="37"/>
      <c r="J12" s="37"/>
      <c r="K12" s="37"/>
      <c r="L12" s="37"/>
      <c r="M12" s="37"/>
      <c r="N12" s="37"/>
      <c r="O12" s="37"/>
      <c r="P12" s="37"/>
      <c r="Q12" s="37"/>
      <c r="R12" s="37"/>
      <c r="S12" s="37"/>
      <c r="AA12" s="155"/>
      <c r="AB12" s="155"/>
    </row>
    <row r="13" spans="2:35" ht="13.15" x14ac:dyDescent="0.4">
      <c r="B13" s="164" t="s">
        <v>185</v>
      </c>
      <c r="C13" s="161"/>
      <c r="D13" s="161"/>
      <c r="E13" s="161"/>
      <c r="F13" s="161"/>
      <c r="G13" s="239" t="str">
        <f>'eNPV model'!F13</f>
        <v>Medium</v>
      </c>
      <c r="H13" s="162"/>
      <c r="I13" s="37"/>
      <c r="J13" s="37"/>
      <c r="K13" s="37"/>
      <c r="L13" s="37"/>
      <c r="M13" s="37"/>
      <c r="N13" s="37"/>
      <c r="O13" s="37"/>
      <c r="P13" s="37"/>
      <c r="Q13" s="37"/>
      <c r="R13" s="37"/>
      <c r="S13" s="37"/>
      <c r="AA13" s="155"/>
      <c r="AB13" s="155"/>
    </row>
    <row r="14" spans="2:35" ht="13.15" x14ac:dyDescent="0.4">
      <c r="B14" s="166" t="s">
        <v>184</v>
      </c>
      <c r="C14" s="167"/>
      <c r="D14" s="167"/>
      <c r="E14" s="167"/>
      <c r="F14" s="167"/>
      <c r="G14" s="240" t="str">
        <f>'eNPV model'!F14</f>
        <v>Preclinical</v>
      </c>
      <c r="H14" s="170"/>
      <c r="I14" s="37"/>
      <c r="J14" s="37"/>
      <c r="K14" s="37"/>
      <c r="L14" s="37"/>
      <c r="R14" s="37"/>
      <c r="S14" s="37"/>
      <c r="T14" s="37"/>
      <c r="U14" s="37"/>
      <c r="V14" s="37"/>
      <c r="W14" s="37"/>
      <c r="AE14" s="155"/>
      <c r="AF14" s="155"/>
    </row>
    <row r="15" spans="2:35" x14ac:dyDescent="0.35">
      <c r="F15" s="21"/>
      <c r="I15" s="37"/>
      <c r="J15" s="37"/>
      <c r="K15" s="37"/>
      <c r="L15" s="37"/>
      <c r="R15" s="37"/>
      <c r="S15" s="37"/>
      <c r="T15" s="37"/>
      <c r="U15" s="37"/>
      <c r="V15" s="37"/>
      <c r="W15" s="37"/>
      <c r="AE15" s="155"/>
      <c r="AF15" s="155"/>
    </row>
    <row r="16" spans="2:35" ht="13.15" x14ac:dyDescent="0.4">
      <c r="B16" s="176" t="s">
        <v>192</v>
      </c>
      <c r="C16" s="177"/>
      <c r="D16" s="177"/>
      <c r="E16" s="177"/>
      <c r="F16" s="177"/>
      <c r="G16" s="178"/>
      <c r="H16" s="178"/>
      <c r="I16" s="178"/>
      <c r="J16" s="178"/>
      <c r="K16" s="178"/>
      <c r="L16" s="178"/>
      <c r="M16" s="178"/>
      <c r="N16" s="178"/>
      <c r="O16" s="179"/>
      <c r="P16" s="37"/>
      <c r="Q16" s="176" t="s">
        <v>195</v>
      </c>
      <c r="R16" s="178"/>
      <c r="S16" s="178"/>
      <c r="T16" s="178"/>
      <c r="U16" s="178"/>
      <c r="V16" s="178"/>
      <c r="W16" s="178"/>
      <c r="X16" s="178"/>
      <c r="Y16" s="178"/>
      <c r="Z16" s="178"/>
      <c r="AA16" s="178"/>
      <c r="AB16" s="178"/>
      <c r="AC16" s="208"/>
      <c r="AD16" s="208"/>
      <c r="AE16" s="178"/>
      <c r="AF16" s="178"/>
      <c r="AG16" s="178"/>
      <c r="AH16" s="178"/>
      <c r="AI16" s="179"/>
    </row>
    <row r="17" spans="2:40" x14ac:dyDescent="0.35">
      <c r="B17" s="163"/>
      <c r="C17" s="161"/>
      <c r="D17" s="161"/>
      <c r="E17" s="161"/>
      <c r="F17" s="161"/>
      <c r="G17" s="36"/>
      <c r="H17" s="36"/>
      <c r="I17" s="37"/>
      <c r="J17" s="37"/>
      <c r="K17" s="37"/>
      <c r="L17" s="37"/>
      <c r="M17" s="36"/>
      <c r="N17" s="36"/>
      <c r="O17" s="162"/>
      <c r="P17" s="36"/>
      <c r="Q17" s="209"/>
      <c r="R17" s="37"/>
      <c r="S17" s="37"/>
      <c r="T17" s="37"/>
      <c r="U17" s="37"/>
      <c r="V17" s="37"/>
      <c r="W17" s="36"/>
      <c r="X17" s="36"/>
      <c r="Y17" s="36"/>
      <c r="Z17" s="36"/>
      <c r="AA17" s="36"/>
      <c r="AB17" s="36"/>
      <c r="AC17" s="36"/>
      <c r="AD17" s="36"/>
      <c r="AE17" s="36"/>
      <c r="AF17" s="36"/>
      <c r="AG17" s="36"/>
      <c r="AH17" s="36"/>
      <c r="AI17" s="162"/>
    </row>
    <row r="18" spans="2:40" x14ac:dyDescent="0.35">
      <c r="B18" s="163"/>
      <c r="C18" s="182" t="s">
        <v>13</v>
      </c>
      <c r="D18" s="45"/>
      <c r="E18" s="44"/>
      <c r="F18" s="44"/>
      <c r="G18" s="44"/>
      <c r="H18" s="44"/>
      <c r="I18" s="44"/>
      <c r="J18" s="44"/>
      <c r="K18" s="45"/>
      <c r="L18" s="36"/>
      <c r="M18" s="36"/>
      <c r="N18" s="36"/>
      <c r="O18" s="162"/>
      <c r="P18" s="36"/>
      <c r="Q18" s="209"/>
      <c r="R18" s="182" t="s">
        <v>179</v>
      </c>
      <c r="S18" s="45"/>
      <c r="T18" s="45"/>
      <c r="U18" s="45"/>
      <c r="V18" s="45"/>
      <c r="W18" s="45"/>
      <c r="X18" s="45"/>
      <c r="Y18" s="45"/>
      <c r="Z18" s="45"/>
      <c r="AA18" s="45"/>
      <c r="AB18" s="45"/>
      <c r="AC18" s="45"/>
      <c r="AD18" s="45"/>
      <c r="AE18" s="45"/>
      <c r="AF18" s="45"/>
      <c r="AG18" s="45"/>
      <c r="AH18" s="45"/>
      <c r="AI18" s="162"/>
    </row>
    <row r="19" spans="2:40" x14ac:dyDescent="0.35">
      <c r="B19" s="163"/>
      <c r="C19" s="161"/>
      <c r="D19" s="36"/>
      <c r="E19" s="38"/>
      <c r="F19" s="181" t="s">
        <v>190</v>
      </c>
      <c r="G19" s="113" t="s">
        <v>14</v>
      </c>
      <c r="H19" s="113" t="s">
        <v>24</v>
      </c>
      <c r="I19" s="113" t="s">
        <v>18</v>
      </c>
      <c r="J19" s="113" t="s">
        <v>19</v>
      </c>
      <c r="K19" s="37"/>
      <c r="L19" s="36"/>
      <c r="M19" s="36"/>
      <c r="N19" s="36"/>
      <c r="O19" s="162"/>
      <c r="P19" s="36"/>
      <c r="Q19" s="209"/>
      <c r="R19" s="36"/>
      <c r="S19" s="36"/>
      <c r="T19" s="38"/>
      <c r="U19" s="36"/>
      <c r="V19" s="36"/>
      <c r="W19" s="36"/>
      <c r="X19" s="36"/>
      <c r="Y19" s="36"/>
      <c r="Z19" s="36"/>
      <c r="AA19" s="36"/>
      <c r="AB19" s="36"/>
      <c r="AC19" s="36"/>
      <c r="AD19" s="36"/>
      <c r="AE19" s="36"/>
      <c r="AF19" s="36"/>
      <c r="AG19" s="36"/>
      <c r="AH19" s="36"/>
      <c r="AI19" s="162"/>
    </row>
    <row r="20" spans="2:40" x14ac:dyDescent="0.35">
      <c r="B20" s="163"/>
      <c r="C20" s="161"/>
      <c r="D20" s="36"/>
      <c r="E20" s="183" t="s">
        <v>20</v>
      </c>
      <c r="F20" s="149">
        <v>0.8</v>
      </c>
      <c r="G20" s="149">
        <v>0.8</v>
      </c>
      <c r="H20" s="149">
        <v>0.8</v>
      </c>
      <c r="I20" s="149">
        <v>0.8</v>
      </c>
      <c r="J20" s="149">
        <v>0.8</v>
      </c>
      <c r="K20" s="157"/>
      <c r="L20" s="36"/>
      <c r="M20" s="36"/>
      <c r="N20" s="36"/>
      <c r="O20" s="162"/>
      <c r="P20" s="36"/>
      <c r="Q20" s="209"/>
      <c r="R20" s="202" t="s">
        <v>196</v>
      </c>
      <c r="S20" s="183"/>
      <c r="T20" s="39"/>
      <c r="U20" s="36"/>
      <c r="V20" s="36"/>
      <c r="W20" s="36"/>
      <c r="X20" s="36"/>
      <c r="Y20" s="36"/>
      <c r="Z20" s="36"/>
      <c r="AA20" s="36"/>
      <c r="AB20" s="36"/>
      <c r="AC20" s="36"/>
      <c r="AD20" s="36"/>
      <c r="AE20" s="36"/>
      <c r="AF20" s="36"/>
      <c r="AG20" s="36"/>
      <c r="AH20" s="36"/>
      <c r="AI20" s="162"/>
    </row>
    <row r="21" spans="2:40" x14ac:dyDescent="0.35">
      <c r="B21" s="163"/>
      <c r="C21" s="161"/>
      <c r="D21" s="36"/>
      <c r="E21" s="183" t="s">
        <v>21</v>
      </c>
      <c r="F21" s="149">
        <v>0.75</v>
      </c>
      <c r="G21" s="149">
        <v>0.75</v>
      </c>
      <c r="H21" s="149">
        <v>0.75</v>
      </c>
      <c r="I21" s="149">
        <v>0.75</v>
      </c>
      <c r="J21" s="149">
        <v>0.75</v>
      </c>
      <c r="K21" s="157"/>
      <c r="L21" s="36"/>
      <c r="M21" s="36"/>
      <c r="N21" s="36"/>
      <c r="O21" s="162"/>
      <c r="P21" s="36"/>
      <c r="Q21" s="209"/>
      <c r="R21" s="36"/>
      <c r="S21" s="183"/>
      <c r="T21" s="41"/>
      <c r="U21" s="36"/>
      <c r="V21" s="36"/>
      <c r="W21" s="36"/>
      <c r="X21" s="148"/>
      <c r="Y21" s="148"/>
      <c r="Z21" s="210"/>
      <c r="AA21" s="36"/>
      <c r="AB21" s="36"/>
      <c r="AC21" s="36"/>
      <c r="AD21" s="36"/>
      <c r="AE21" s="36"/>
      <c r="AF21" s="36"/>
      <c r="AG21" s="36"/>
      <c r="AH21" s="36"/>
      <c r="AI21" s="162"/>
    </row>
    <row r="22" spans="2:40" x14ac:dyDescent="0.35">
      <c r="B22" s="163"/>
      <c r="C22" s="161"/>
      <c r="D22" s="36"/>
      <c r="E22" s="183" t="s">
        <v>22</v>
      </c>
      <c r="F22" s="149">
        <v>0.85</v>
      </c>
      <c r="G22" s="149">
        <v>0.85</v>
      </c>
      <c r="H22" s="149">
        <v>0.85</v>
      </c>
      <c r="I22" s="149">
        <v>0.85</v>
      </c>
      <c r="J22" s="149">
        <v>0.85</v>
      </c>
      <c r="K22" s="157"/>
      <c r="L22" s="36"/>
      <c r="M22" s="36"/>
      <c r="N22" s="36"/>
      <c r="O22" s="162"/>
      <c r="P22" s="36"/>
      <c r="Q22" s="209"/>
      <c r="R22" s="36"/>
      <c r="S22" s="36"/>
      <c r="T22" s="36"/>
      <c r="U22" s="36"/>
      <c r="V22" s="242" t="s">
        <v>198</v>
      </c>
      <c r="W22" s="242"/>
      <c r="X22" s="242"/>
      <c r="Y22" s="36"/>
      <c r="Z22" s="211" t="s">
        <v>199</v>
      </c>
      <c r="AA22" s="36"/>
      <c r="AB22" s="36"/>
      <c r="AC22" s="36"/>
      <c r="AD22" s="148"/>
      <c r="AE22" s="211" t="s">
        <v>200</v>
      </c>
      <c r="AF22" s="36"/>
      <c r="AG22" s="36"/>
      <c r="AH22" s="211"/>
      <c r="AI22" s="162"/>
      <c r="AJ22" s="105"/>
    </row>
    <row r="23" spans="2:40" ht="25.5" x14ac:dyDescent="0.35">
      <c r="B23" s="163"/>
      <c r="C23" s="161"/>
      <c r="D23" s="36"/>
      <c r="E23" s="183" t="s">
        <v>23</v>
      </c>
      <c r="F23" s="149">
        <v>0.69</v>
      </c>
      <c r="G23" s="149">
        <v>0.69</v>
      </c>
      <c r="H23" s="149">
        <v>0.69</v>
      </c>
      <c r="I23" s="149">
        <v>0.69</v>
      </c>
      <c r="J23" s="149">
        <v>0.69</v>
      </c>
      <c r="K23" s="157"/>
      <c r="L23" s="36"/>
      <c r="M23" s="36"/>
      <c r="N23" s="36"/>
      <c r="O23" s="162"/>
      <c r="P23" s="36"/>
      <c r="Q23" s="209"/>
      <c r="R23" s="36"/>
      <c r="S23" s="36"/>
      <c r="T23" s="212" t="s">
        <v>197</v>
      </c>
      <c r="U23" s="36"/>
      <c r="V23" s="213" t="s">
        <v>14</v>
      </c>
      <c r="W23" s="213" t="s">
        <v>24</v>
      </c>
      <c r="X23" s="213" t="s">
        <v>51</v>
      </c>
      <c r="Y23" s="36"/>
      <c r="Z23" s="213" t="s">
        <v>24</v>
      </c>
      <c r="AA23" s="36" t="s">
        <v>14</v>
      </c>
      <c r="AB23" s="36"/>
      <c r="AC23" s="36" t="s">
        <v>175</v>
      </c>
      <c r="AD23" s="36"/>
      <c r="AE23" s="213" t="s">
        <v>24</v>
      </c>
      <c r="AF23" s="213" t="s">
        <v>14</v>
      </c>
      <c r="AG23" s="36"/>
      <c r="AH23" s="216" t="s">
        <v>187</v>
      </c>
      <c r="AI23" s="162"/>
    </row>
    <row r="24" spans="2:40" x14ac:dyDescent="0.35">
      <c r="B24" s="163"/>
      <c r="C24" s="161"/>
      <c r="D24" s="36"/>
      <c r="E24" s="113" t="s">
        <v>15</v>
      </c>
      <c r="F24" s="149">
        <v>0.63</v>
      </c>
      <c r="G24" s="175">
        <f>AF24</f>
        <v>0.84781395348837207</v>
      </c>
      <c r="H24" s="175">
        <f>AE24</f>
        <v>0.61438280384098554</v>
      </c>
      <c r="I24" s="149">
        <v>0.61</v>
      </c>
      <c r="J24" s="149">
        <v>0.66</v>
      </c>
      <c r="K24" s="40"/>
      <c r="L24" s="36"/>
      <c r="M24" s="36"/>
      <c r="N24" s="36"/>
      <c r="O24" s="162"/>
      <c r="P24" s="36"/>
      <c r="Q24" s="209"/>
      <c r="R24" s="161" t="s">
        <v>15</v>
      </c>
      <c r="S24" s="36"/>
      <c r="T24" s="188">
        <v>0.64500000000000002</v>
      </c>
      <c r="U24" s="36"/>
      <c r="V24" s="214">
        <v>170</v>
      </c>
      <c r="W24" s="36">
        <f>X24-V24</f>
        <v>2371</v>
      </c>
      <c r="X24" s="214">
        <v>2541</v>
      </c>
      <c r="Y24" s="36"/>
      <c r="Z24" s="215">
        <f>(X24/W24)*(T24-(AA24*V24/X24))</f>
        <v>0.62901096583719951</v>
      </c>
      <c r="AA24" s="188">
        <v>0.86799999999999999</v>
      </c>
      <c r="AB24" s="36"/>
      <c r="AC24" s="215">
        <f>(AA24-Z24)/Z24</f>
        <v>0.37994414587782493</v>
      </c>
      <c r="AD24" s="36"/>
      <c r="AE24" s="215">
        <f>(F24*(W24+V24))/((W24+((1+AC24))*V24))</f>
        <v>0.61438280384098554</v>
      </c>
      <c r="AF24" s="215">
        <f>AE24*(1+AC24)</f>
        <v>0.84781395348837207</v>
      </c>
      <c r="AG24" s="36"/>
      <c r="AH24" s="232" t="str">
        <f>IF((($W$24/($W$24+$V$24))*AE24)+(($V$24/($W$24+$V$24))*AF24)=F24,"OK","error")</f>
        <v>OK</v>
      </c>
      <c r="AI24" s="162"/>
      <c r="AJ24" s="156"/>
      <c r="AK24" s="155"/>
      <c r="AL24" s="155"/>
      <c r="AM24" s="155"/>
      <c r="AN24" s="155"/>
    </row>
    <row r="25" spans="2:40" x14ac:dyDescent="0.35">
      <c r="B25" s="163"/>
      <c r="C25" s="161"/>
      <c r="D25" s="36"/>
      <c r="E25" s="113" t="s">
        <v>16</v>
      </c>
      <c r="F25" s="149">
        <v>0.31</v>
      </c>
      <c r="G25" s="175">
        <f>AF25</f>
        <v>0.66975308641975284</v>
      </c>
      <c r="H25" s="175">
        <f>AE25</f>
        <v>0.27544684850785384</v>
      </c>
      <c r="I25" s="149">
        <v>0.27</v>
      </c>
      <c r="J25" s="149">
        <v>0.34</v>
      </c>
      <c r="K25" s="40"/>
      <c r="L25" s="36"/>
      <c r="M25" s="36"/>
      <c r="N25" s="36"/>
      <c r="O25" s="162"/>
      <c r="P25" s="36"/>
      <c r="Q25" s="209"/>
      <c r="R25" s="161" t="s">
        <v>16</v>
      </c>
      <c r="S25" s="36"/>
      <c r="T25" s="188">
        <v>0.32400000000000001</v>
      </c>
      <c r="U25" s="36"/>
      <c r="V25" s="214">
        <v>328</v>
      </c>
      <c r="W25" s="36">
        <f>X25-V25</f>
        <v>3415</v>
      </c>
      <c r="X25" s="214">
        <v>3743</v>
      </c>
      <c r="Y25" s="36"/>
      <c r="Z25" s="215">
        <f>(X25/W25)*(T25-(AA25*V25/X25))</f>
        <v>0.287886383601757</v>
      </c>
      <c r="AA25" s="188">
        <v>0.7</v>
      </c>
      <c r="AB25" s="36"/>
      <c r="AC25" s="215">
        <f>(AA25-Z25)/Z25</f>
        <v>1.4315147915030733</v>
      </c>
      <c r="AD25" s="36"/>
      <c r="AE25" s="215">
        <f>(F25*(W25+V25))/((W25+((1+AC25))*V25))</f>
        <v>0.27544684850785384</v>
      </c>
      <c r="AF25" s="215">
        <f>AE25*(1+AC25)</f>
        <v>0.66975308641975284</v>
      </c>
      <c r="AG25" s="36"/>
      <c r="AH25" s="232" t="str">
        <f>IF((($W$25/($W$25+$V$25))*AE25)+(($V$25/($W$25+$V$25))*AF25)=F25,"OK","error")</f>
        <v>OK</v>
      </c>
      <c r="AI25" s="162"/>
      <c r="AJ25" s="156"/>
      <c r="AK25" s="155"/>
      <c r="AL25" s="155"/>
      <c r="AM25" s="155"/>
      <c r="AN25" s="155"/>
    </row>
    <row r="26" spans="2:40" x14ac:dyDescent="0.35">
      <c r="B26" s="163"/>
      <c r="C26" s="161"/>
      <c r="D26" s="36"/>
      <c r="E26" s="113" t="s">
        <v>17</v>
      </c>
      <c r="F26" s="149">
        <v>0.57999999999999996</v>
      </c>
      <c r="G26" s="175">
        <f>AF26</f>
        <v>0.64562396006655576</v>
      </c>
      <c r="H26" s="175">
        <f>AE26</f>
        <v>0.56819067689007297</v>
      </c>
      <c r="I26" s="149">
        <v>0.49</v>
      </c>
      <c r="J26" s="149">
        <v>0.56999999999999995</v>
      </c>
      <c r="K26" s="36"/>
      <c r="L26" s="36"/>
      <c r="M26" s="36"/>
      <c r="N26" s="36"/>
      <c r="O26" s="162"/>
      <c r="P26" s="36"/>
      <c r="Q26" s="209"/>
      <c r="R26" s="161" t="s">
        <v>17</v>
      </c>
      <c r="S26" s="36"/>
      <c r="T26" s="188">
        <v>0.60099999999999998</v>
      </c>
      <c r="U26" s="36"/>
      <c r="V26" s="214">
        <v>237</v>
      </c>
      <c r="W26" s="36">
        <f>X26-V26</f>
        <v>1317</v>
      </c>
      <c r="X26" s="214">
        <v>1554</v>
      </c>
      <c r="Y26" s="36"/>
      <c r="Z26" s="215">
        <f>(X26/W26)*(T26-(AA26*V26/X26))</f>
        <v>0.58876309794988602</v>
      </c>
      <c r="AA26" s="188">
        <v>0.66900000000000004</v>
      </c>
      <c r="AB26" s="36"/>
      <c r="AC26" s="215">
        <f>(AA26-Z26)/Z26</f>
        <v>0.13628045359755814</v>
      </c>
      <c r="AD26" s="36"/>
      <c r="AE26" s="215">
        <f>(F26*(W26+V26))/((W26+((1+AC26))*V26))</f>
        <v>0.56819067689007297</v>
      </c>
      <c r="AF26" s="215">
        <f>AE26*(1+AC26)</f>
        <v>0.64562396006655576</v>
      </c>
      <c r="AG26" s="36"/>
      <c r="AH26" s="232" t="str">
        <f>IF((($W$26/($W$26+$V$26))*AE26)+(($V$26/($W$26+$V$26))*AF26)=F26,"OK","error")</f>
        <v>OK</v>
      </c>
      <c r="AI26" s="162"/>
      <c r="AJ26" s="156"/>
      <c r="AK26" s="155"/>
      <c r="AL26" s="155"/>
      <c r="AM26" s="155"/>
      <c r="AN26" s="155"/>
    </row>
    <row r="27" spans="2:40" x14ac:dyDescent="0.35">
      <c r="B27" s="163"/>
      <c r="C27" s="161"/>
      <c r="D27" s="36"/>
      <c r="E27" s="113" t="s">
        <v>194</v>
      </c>
      <c r="F27" s="149">
        <v>0.85</v>
      </c>
      <c r="G27" s="175">
        <f>AF27</f>
        <v>0.82951807228915664</v>
      </c>
      <c r="H27" s="175">
        <f>AE27</f>
        <v>0.85360821524439712</v>
      </c>
      <c r="I27" s="149">
        <v>0.78</v>
      </c>
      <c r="J27" s="149">
        <v>0.88</v>
      </c>
      <c r="K27" s="36"/>
      <c r="L27" s="36"/>
      <c r="M27" s="36"/>
      <c r="N27" s="36"/>
      <c r="O27" s="162"/>
      <c r="P27" s="36"/>
      <c r="Q27" s="209"/>
      <c r="R27" s="161" t="s">
        <v>193</v>
      </c>
      <c r="S27" s="36"/>
      <c r="T27" s="188">
        <v>0.83</v>
      </c>
      <c r="U27" s="36"/>
      <c r="V27" s="214">
        <v>136</v>
      </c>
      <c r="W27" s="36">
        <f>X27-V27</f>
        <v>772</v>
      </c>
      <c r="X27" s="214">
        <v>908</v>
      </c>
      <c r="Y27" s="36"/>
      <c r="Z27" s="215">
        <f>(X27/W27)*(T27-(AA27*V27/X27))</f>
        <v>0.83352331606217611</v>
      </c>
      <c r="AA27" s="188">
        <v>0.81</v>
      </c>
      <c r="AB27" s="36"/>
      <c r="AC27" s="215">
        <f>(AA27-Z27)/Z27</f>
        <v>-2.8221545347174609E-2</v>
      </c>
      <c r="AD27" s="36"/>
      <c r="AE27" s="215">
        <f>(F27*(W27+V27))/((W27+((1+AC27))*V27))</f>
        <v>0.85360821524439712</v>
      </c>
      <c r="AF27" s="215">
        <f>AE27*(1+AC27)</f>
        <v>0.82951807228915664</v>
      </c>
      <c r="AG27" s="36"/>
      <c r="AH27" s="232" t="str">
        <f>IF((($W$27/($W$27+$V$27))*AE27)+(($V$27/($W$27+$V$27))*AF27)=F27,"OK","error")</f>
        <v>OK</v>
      </c>
      <c r="AI27" s="162"/>
      <c r="AJ27" s="156"/>
      <c r="AK27" s="155"/>
      <c r="AL27" s="155"/>
      <c r="AM27" s="155"/>
      <c r="AN27" s="155"/>
    </row>
    <row r="28" spans="2:40" x14ac:dyDescent="0.35">
      <c r="B28" s="163"/>
      <c r="C28" s="161"/>
      <c r="D28" s="36"/>
      <c r="E28" s="36"/>
      <c r="F28" s="36"/>
      <c r="G28" s="36"/>
      <c r="H28" s="36"/>
      <c r="I28" s="36"/>
      <c r="J28" s="36"/>
      <c r="K28" s="36"/>
      <c r="L28" s="36"/>
      <c r="M28" s="36"/>
      <c r="N28" s="36"/>
      <c r="O28" s="162"/>
      <c r="P28" s="36"/>
      <c r="Q28" s="209"/>
      <c r="R28" s="36"/>
      <c r="S28" s="36"/>
      <c r="T28" s="36"/>
      <c r="U28" s="36"/>
      <c r="V28" s="36"/>
      <c r="W28" s="36"/>
      <c r="X28" s="36"/>
      <c r="Y28" s="36"/>
      <c r="Z28" s="36"/>
      <c r="AA28" s="36"/>
      <c r="AB28" s="36"/>
      <c r="AC28" s="36"/>
      <c r="AD28" s="36"/>
      <c r="AE28" s="36"/>
      <c r="AF28" s="36"/>
      <c r="AG28" s="36"/>
      <c r="AH28" s="36"/>
      <c r="AI28" s="162"/>
    </row>
    <row r="29" spans="2:40" x14ac:dyDescent="0.35">
      <c r="B29" s="163"/>
      <c r="C29" s="182" t="s">
        <v>25</v>
      </c>
      <c r="D29" s="45"/>
      <c r="E29" s="45"/>
      <c r="F29" s="45"/>
      <c r="G29" s="45"/>
      <c r="H29" s="45"/>
      <c r="I29" s="45"/>
      <c r="J29" s="45"/>
      <c r="K29" s="45"/>
      <c r="L29" s="36"/>
      <c r="M29" s="36"/>
      <c r="N29" s="36"/>
      <c r="O29" s="162"/>
      <c r="P29" s="36"/>
      <c r="Q29" s="209"/>
      <c r="R29" s="182" t="s">
        <v>178</v>
      </c>
      <c r="S29" s="45"/>
      <c r="T29" s="45"/>
      <c r="U29" s="45"/>
      <c r="V29" s="45"/>
      <c r="W29" s="45"/>
      <c r="X29" s="45"/>
      <c r="Y29" s="45"/>
      <c r="Z29" s="45"/>
      <c r="AA29" s="45"/>
      <c r="AB29" s="45"/>
      <c r="AC29" s="45"/>
      <c r="AD29" s="45"/>
      <c r="AE29" s="45"/>
      <c r="AF29" s="45"/>
      <c r="AG29" s="45"/>
      <c r="AH29" s="45"/>
      <c r="AI29" s="162"/>
    </row>
    <row r="30" spans="2:40" x14ac:dyDescent="0.35">
      <c r="B30" s="163"/>
      <c r="C30" s="202" t="s">
        <v>204</v>
      </c>
      <c r="D30" s="36"/>
      <c r="E30" s="36"/>
      <c r="F30" s="36"/>
      <c r="G30" s="36"/>
      <c r="H30" s="36"/>
      <c r="I30" s="36"/>
      <c r="J30" s="36"/>
      <c r="K30" s="36"/>
      <c r="L30" s="36"/>
      <c r="M30" s="36"/>
      <c r="N30" s="36"/>
      <c r="O30" s="162"/>
      <c r="P30" s="36"/>
      <c r="Q30" s="209"/>
      <c r="R30" s="202" t="s">
        <v>196</v>
      </c>
      <c r="S30" s="36"/>
      <c r="T30" s="36"/>
      <c r="U30" s="36"/>
      <c r="V30" s="36"/>
      <c r="W30" s="36"/>
      <c r="X30" s="36"/>
      <c r="Y30" s="36"/>
      <c r="Z30" s="36"/>
      <c r="AA30" s="36"/>
      <c r="AB30" s="36"/>
      <c r="AC30" s="36"/>
      <c r="AD30" s="36"/>
      <c r="AE30" s="36"/>
      <c r="AF30" s="36"/>
      <c r="AG30" s="36"/>
      <c r="AH30" s="36"/>
      <c r="AI30" s="162"/>
    </row>
    <row r="31" spans="2:40" x14ac:dyDescent="0.35">
      <c r="B31" s="163"/>
      <c r="C31" s="202"/>
      <c r="D31" s="36"/>
      <c r="E31" s="36"/>
      <c r="F31" s="36"/>
      <c r="G31" s="36"/>
      <c r="H31" s="36"/>
      <c r="I31" s="36"/>
      <c r="J31" s="36"/>
      <c r="K31" s="36"/>
      <c r="L31" s="36"/>
      <c r="M31" s="36"/>
      <c r="N31" s="36"/>
      <c r="O31" s="162"/>
      <c r="P31" s="36"/>
      <c r="Q31" s="209"/>
      <c r="R31" s="202"/>
      <c r="S31" s="36"/>
      <c r="T31" s="36"/>
      <c r="U31" s="36"/>
      <c r="V31" s="36"/>
      <c r="W31" s="36"/>
      <c r="X31" s="36"/>
      <c r="Y31" s="36"/>
      <c r="Z31" s="36"/>
      <c r="AA31" s="36"/>
      <c r="AB31" s="36"/>
      <c r="AC31" s="36"/>
      <c r="AD31" s="36"/>
      <c r="AE31" s="36"/>
      <c r="AF31" s="36"/>
      <c r="AG31" s="36"/>
      <c r="AH31" s="36"/>
      <c r="AI31" s="162"/>
    </row>
    <row r="32" spans="2:40" x14ac:dyDescent="0.35">
      <c r="B32" s="163"/>
      <c r="C32" s="161"/>
      <c r="D32" s="36"/>
      <c r="E32" s="36"/>
      <c r="F32" s="181" t="s">
        <v>190</v>
      </c>
      <c r="G32" s="113" t="s">
        <v>14</v>
      </c>
      <c r="H32" s="113" t="s">
        <v>24</v>
      </c>
      <c r="I32" s="113" t="s">
        <v>18</v>
      </c>
      <c r="J32" s="113" t="s">
        <v>19</v>
      </c>
      <c r="K32" s="36"/>
      <c r="L32" s="36"/>
      <c r="M32" s="36"/>
      <c r="N32" s="36"/>
      <c r="O32" s="162"/>
      <c r="P32" s="36"/>
      <c r="Q32" s="209"/>
      <c r="R32" s="36"/>
      <c r="S32" s="36"/>
      <c r="T32" s="213" t="s">
        <v>176</v>
      </c>
      <c r="U32" s="213" t="s">
        <v>177</v>
      </c>
      <c r="V32" s="36"/>
      <c r="W32" s="36"/>
      <c r="X32" s="36"/>
      <c r="Y32" s="36"/>
      <c r="Z32" s="36"/>
      <c r="AA32" s="36"/>
      <c r="AB32" s="36"/>
      <c r="AC32" s="213" t="s">
        <v>14</v>
      </c>
      <c r="AD32" s="213" t="s">
        <v>24</v>
      </c>
      <c r="AE32" s="36"/>
      <c r="AF32" s="36"/>
      <c r="AG32" s="36"/>
      <c r="AH32" s="36"/>
      <c r="AI32" s="162"/>
    </row>
    <row r="33" spans="2:35" x14ac:dyDescent="0.35">
      <c r="B33" s="163"/>
      <c r="C33" s="161"/>
      <c r="D33" s="36"/>
      <c r="E33" s="183" t="s">
        <v>20</v>
      </c>
      <c r="F33" s="199">
        <v>12</v>
      </c>
      <c r="G33" s="199">
        <v>12</v>
      </c>
      <c r="H33" s="199">
        <v>12</v>
      </c>
      <c r="I33" s="199">
        <v>12</v>
      </c>
      <c r="J33" s="199">
        <v>12</v>
      </c>
      <c r="K33" s="157"/>
      <c r="L33" s="36"/>
      <c r="M33" s="36"/>
      <c r="N33" s="36"/>
      <c r="O33" s="162"/>
      <c r="P33" s="36"/>
      <c r="Q33" s="209"/>
      <c r="R33" s="211" t="s">
        <v>201</v>
      </c>
      <c r="S33" s="36"/>
      <c r="T33" s="186">
        <v>87</v>
      </c>
      <c r="U33" s="186">
        <v>19</v>
      </c>
      <c r="V33" s="36"/>
      <c r="W33" s="36"/>
      <c r="X33" s="36"/>
      <c r="Y33" s="36"/>
      <c r="Z33" s="36"/>
      <c r="AA33" s="211" t="s">
        <v>201</v>
      </c>
      <c r="AB33" s="36"/>
      <c r="AC33" s="186">
        <v>561</v>
      </c>
      <c r="AD33" s="186">
        <v>602</v>
      </c>
      <c r="AE33" s="36"/>
      <c r="AF33" s="36"/>
      <c r="AG33" s="36"/>
      <c r="AH33" s="36"/>
      <c r="AI33" s="162"/>
    </row>
    <row r="34" spans="2:35" x14ac:dyDescent="0.35">
      <c r="B34" s="163"/>
      <c r="C34" s="161"/>
      <c r="D34" s="36"/>
      <c r="E34" s="183" t="s">
        <v>21</v>
      </c>
      <c r="F34" s="199">
        <v>18</v>
      </c>
      <c r="G34" s="199">
        <v>18</v>
      </c>
      <c r="H34" s="199">
        <v>18</v>
      </c>
      <c r="I34" s="199">
        <v>18</v>
      </c>
      <c r="J34" s="199">
        <v>18</v>
      </c>
      <c r="K34" s="157"/>
      <c r="L34" s="36"/>
      <c r="M34" s="36"/>
      <c r="N34" s="36"/>
      <c r="O34" s="162"/>
      <c r="P34" s="36"/>
      <c r="Q34" s="209"/>
      <c r="R34" s="161"/>
      <c r="S34" s="36"/>
      <c r="T34" s="36"/>
      <c r="U34" s="36"/>
      <c r="V34" s="36"/>
      <c r="W34" s="36"/>
      <c r="X34" s="36"/>
      <c r="Y34" s="36"/>
      <c r="Z34" s="36"/>
      <c r="AA34" s="36"/>
      <c r="AB34" s="36"/>
      <c r="AC34" s="36"/>
      <c r="AD34" s="36"/>
      <c r="AE34" s="36"/>
      <c r="AF34" s="36"/>
      <c r="AG34" s="36"/>
      <c r="AH34" s="36"/>
      <c r="AI34" s="162"/>
    </row>
    <row r="35" spans="2:35" x14ac:dyDescent="0.35">
      <c r="B35" s="163"/>
      <c r="C35" s="161"/>
      <c r="D35" s="36"/>
      <c r="E35" s="183" t="s">
        <v>22</v>
      </c>
      <c r="F35" s="199">
        <v>24</v>
      </c>
      <c r="G35" s="199">
        <v>24</v>
      </c>
      <c r="H35" s="199">
        <v>24</v>
      </c>
      <c r="I35" s="199">
        <v>24</v>
      </c>
      <c r="J35" s="199">
        <v>24</v>
      </c>
      <c r="K35" s="157"/>
      <c r="L35" s="36"/>
      <c r="M35" s="36"/>
      <c r="N35" s="36"/>
      <c r="O35" s="162"/>
      <c r="P35" s="36"/>
      <c r="Q35" s="209"/>
      <c r="R35" s="161"/>
      <c r="S35" s="36"/>
      <c r="T35" s="213" t="s">
        <v>202</v>
      </c>
      <c r="U35" s="213"/>
      <c r="V35" s="36"/>
      <c r="W35" s="211" t="s">
        <v>203</v>
      </c>
      <c r="X35" s="36"/>
      <c r="Y35" s="36"/>
      <c r="Z35" s="36"/>
      <c r="AA35" s="36"/>
      <c r="AB35" s="36"/>
      <c r="AC35" s="213" t="s">
        <v>202</v>
      </c>
      <c r="AD35" s="213"/>
      <c r="AE35" s="36"/>
      <c r="AF35" s="211" t="s">
        <v>203</v>
      </c>
      <c r="AG35" s="36"/>
      <c r="AH35" s="216"/>
      <c r="AI35" s="162"/>
    </row>
    <row r="36" spans="2:35" x14ac:dyDescent="0.35">
      <c r="B36" s="163"/>
      <c r="C36" s="161"/>
      <c r="D36" s="36"/>
      <c r="E36" s="183" t="s">
        <v>23</v>
      </c>
      <c r="F36" s="199">
        <v>12</v>
      </c>
      <c r="G36" s="199">
        <v>12</v>
      </c>
      <c r="H36" s="199">
        <v>12</v>
      </c>
      <c r="I36" s="199">
        <v>12</v>
      </c>
      <c r="J36" s="199">
        <v>12</v>
      </c>
      <c r="K36" s="157"/>
      <c r="L36" s="36"/>
      <c r="M36" s="36"/>
      <c r="N36" s="36"/>
      <c r="O36" s="162"/>
      <c r="P36" s="36"/>
      <c r="Q36" s="209"/>
      <c r="R36" s="161"/>
      <c r="S36" s="36"/>
      <c r="T36" s="213" t="s">
        <v>176</v>
      </c>
      <c r="U36" s="213" t="s">
        <v>177</v>
      </c>
      <c r="V36" s="36" t="s">
        <v>175</v>
      </c>
      <c r="W36" s="36" t="s">
        <v>176</v>
      </c>
      <c r="X36" s="36" t="s">
        <v>177</v>
      </c>
      <c r="Y36" s="216" t="s">
        <v>187</v>
      </c>
      <c r="Z36" s="36"/>
      <c r="AA36" s="161"/>
      <c r="AB36" s="36"/>
      <c r="AC36" s="36" t="s">
        <v>14</v>
      </c>
      <c r="AD36" s="36" t="s">
        <v>24</v>
      </c>
      <c r="AE36" s="36" t="s">
        <v>175</v>
      </c>
      <c r="AF36" s="36" t="s">
        <v>14</v>
      </c>
      <c r="AG36" s="36" t="s">
        <v>24</v>
      </c>
      <c r="AH36" s="216" t="s">
        <v>187</v>
      </c>
      <c r="AI36" s="162"/>
    </row>
    <row r="37" spans="2:35" x14ac:dyDescent="0.35">
      <c r="B37" s="163"/>
      <c r="C37" s="161"/>
      <c r="D37" s="36"/>
      <c r="E37" s="113" t="s">
        <v>15</v>
      </c>
      <c r="F37" s="199">
        <v>18</v>
      </c>
      <c r="G37" s="207">
        <f>AF37</f>
        <v>23.650126010254628</v>
      </c>
      <c r="H37" s="200">
        <v>12</v>
      </c>
      <c r="I37" s="207">
        <f>W37</f>
        <v>18.328530259365994</v>
      </c>
      <c r="J37" s="200">
        <v>18</v>
      </c>
      <c r="K37" s="36"/>
      <c r="L37" s="36"/>
      <c r="M37" s="36"/>
      <c r="N37" s="36"/>
      <c r="O37" s="162"/>
      <c r="P37" s="36"/>
      <c r="Q37" s="209"/>
      <c r="R37" s="161" t="s">
        <v>15</v>
      </c>
      <c r="S37" s="36"/>
      <c r="T37" s="186">
        <v>20</v>
      </c>
      <c r="U37" s="186">
        <v>18</v>
      </c>
      <c r="V37" s="215">
        <f>(U37-T37)/T37</f>
        <v>-0.1</v>
      </c>
      <c r="W37" s="148">
        <f>(F37*($T$33+$U$33))/(($T$33+((1+V37))*$U$33))</f>
        <v>18.328530259365994</v>
      </c>
      <c r="X37" s="148">
        <f>W37*(1+V37)</f>
        <v>16.495677233429394</v>
      </c>
      <c r="Y37" s="217" t="str">
        <f>IF(F37=(($T$33/($T$33+$U$33))*W37)+(($U$33/($T$33+$U$33))*X37),"OK","Error")</f>
        <v>OK</v>
      </c>
      <c r="Z37" s="36"/>
      <c r="AA37" s="161" t="s">
        <v>15</v>
      </c>
      <c r="AB37" s="36"/>
      <c r="AC37" s="186">
        <v>39</v>
      </c>
      <c r="AD37" s="186">
        <v>21</v>
      </c>
      <c r="AE37" s="215">
        <f>(AD37-AC37)/AC37</f>
        <v>-0.46153846153846156</v>
      </c>
      <c r="AF37" s="148">
        <f>(F37*($AC$33+$AD$33))/(($AC$33+((1+AE37))*$AD$33))</f>
        <v>23.650126010254628</v>
      </c>
      <c r="AG37" s="148">
        <f>AF37*(1+AE37)</f>
        <v>12.734683236290953</v>
      </c>
      <c r="AH37" s="217" t="str">
        <f>IF((($AC$33/($AC$33+$AD$33))*AF37)+(($AD$33/($AC$33+$AD$33))*AG37)=F37,"OK","Error")</f>
        <v>OK</v>
      </c>
      <c r="AI37" s="162"/>
    </row>
    <row r="38" spans="2:35" x14ac:dyDescent="0.35">
      <c r="B38" s="163"/>
      <c r="C38" s="161"/>
      <c r="D38" s="36"/>
      <c r="E38" s="113" t="s">
        <v>16</v>
      </c>
      <c r="F38" s="199">
        <v>30</v>
      </c>
      <c r="G38" s="200">
        <v>36</v>
      </c>
      <c r="H38" s="200">
        <v>24</v>
      </c>
      <c r="I38" s="200">
        <v>30</v>
      </c>
      <c r="J38" s="200">
        <v>30</v>
      </c>
      <c r="K38" s="36"/>
      <c r="L38" s="36"/>
      <c r="M38" s="36"/>
      <c r="N38" s="36"/>
      <c r="O38" s="162"/>
      <c r="P38" s="36"/>
      <c r="Q38" s="209"/>
      <c r="R38" s="161" t="s">
        <v>16</v>
      </c>
      <c r="S38" s="36"/>
      <c r="T38" s="186">
        <v>29</v>
      </c>
      <c r="U38" s="186">
        <v>32</v>
      </c>
      <c r="V38" s="215">
        <f t="shared" ref="V38:V39" si="0">(U38-T38)/T38</f>
        <v>0.10344827586206896</v>
      </c>
      <c r="W38" s="148">
        <f>(F38*($T$33+$U$33))/(($T$33+((1+V38))*$U$33))</f>
        <v>29.453848610667521</v>
      </c>
      <c r="X38" s="148">
        <f t="shared" ref="X38:X39" si="1">W38*(1+V38)</f>
        <v>32.500798466943472</v>
      </c>
      <c r="Y38" s="217" t="str">
        <f>IF(F38=(($T$33/($T$33+$U$33))*W38)+(($U$33/($T$33+$U$33))*X38),"OK","Error")</f>
        <v>OK</v>
      </c>
      <c r="Z38" s="36"/>
      <c r="AA38" s="161" t="s">
        <v>16</v>
      </c>
      <c r="AB38" s="36"/>
      <c r="AC38" s="186">
        <v>48</v>
      </c>
      <c r="AD38" s="186">
        <v>28</v>
      </c>
      <c r="AE38" s="215">
        <f>(AD38-AC38)/AC38</f>
        <v>-0.41666666666666669</v>
      </c>
      <c r="AF38" s="148">
        <f>(F38*($AC$33+$AD$33))/(($AC$33+((1+AE38))*$AD$33))</f>
        <v>38.249588890919057</v>
      </c>
      <c r="AG38" s="148">
        <f t="shared" ref="AG38:AG39" si="2">AF38*(1+AE38)</f>
        <v>22.312260186369446</v>
      </c>
      <c r="AH38" s="217" t="str">
        <f>IF((($AC$33/($AC$33+$AD$33))*AF38)+(($AD$33/($AC$33+$AD$33))*AG38)=F38,"OK","Error")</f>
        <v>OK</v>
      </c>
      <c r="AI38" s="162"/>
    </row>
    <row r="39" spans="2:35" x14ac:dyDescent="0.35">
      <c r="B39" s="163"/>
      <c r="C39" s="161"/>
      <c r="D39" s="36"/>
      <c r="E39" s="113" t="s">
        <v>17</v>
      </c>
      <c r="F39" s="199">
        <v>36</v>
      </c>
      <c r="G39" s="200">
        <v>48</v>
      </c>
      <c r="H39" s="207">
        <f>AG39</f>
        <v>24.28538283062645</v>
      </c>
      <c r="I39" s="207">
        <f>W39</f>
        <v>36.270891089108908</v>
      </c>
      <c r="J39" s="200">
        <v>36</v>
      </c>
      <c r="K39" s="36"/>
      <c r="L39" s="36"/>
      <c r="M39" s="36"/>
      <c r="N39" s="36"/>
      <c r="O39" s="162"/>
      <c r="P39" s="36"/>
      <c r="Q39" s="209"/>
      <c r="R39" s="161" t="s">
        <v>17</v>
      </c>
      <c r="S39" s="36"/>
      <c r="T39" s="186">
        <v>48</v>
      </c>
      <c r="U39" s="186">
        <v>46</v>
      </c>
      <c r="V39" s="215">
        <f t="shared" si="0"/>
        <v>-4.1666666666666664E-2</v>
      </c>
      <c r="W39" s="148">
        <f>(F39*($T$33+$U$33))/(($T$33+((1+V39))*$U$33))</f>
        <v>36.270891089108908</v>
      </c>
      <c r="X39" s="148">
        <f t="shared" si="1"/>
        <v>34.759603960396035</v>
      </c>
      <c r="Y39" s="217" t="str">
        <f>IF(F39=(($T$33/($T$33+$U$33))*W39)+(($U$33/($T$33+$U$33))*X39),"OK","Error")</f>
        <v>OK</v>
      </c>
      <c r="Z39" s="36"/>
      <c r="AA39" s="161" t="s">
        <v>17</v>
      </c>
      <c r="AB39" s="36"/>
      <c r="AC39" s="186">
        <v>50</v>
      </c>
      <c r="AD39" s="186">
        <v>25</v>
      </c>
      <c r="AE39" s="215">
        <f>(AD39-AC39)/AC39</f>
        <v>-0.5</v>
      </c>
      <c r="AF39" s="148">
        <f>(F39*($AC$33+$AD$33))/(($AC$33+((1+AE39))*$AD$33))</f>
        <v>48.570765661252899</v>
      </c>
      <c r="AG39" s="148">
        <f t="shared" si="2"/>
        <v>24.28538283062645</v>
      </c>
      <c r="AH39" s="217" t="str">
        <f>IF((($AC$33/($AC$33+$AD$33))*AF39)+(($AD$33/($AC$33+$AD$33))*AG39)=F39,"OK","Error")</f>
        <v>OK</v>
      </c>
      <c r="AI39" s="162"/>
    </row>
    <row r="40" spans="2:35" x14ac:dyDescent="0.35">
      <c r="B40" s="163"/>
      <c r="C40" s="161"/>
      <c r="D40" s="36"/>
      <c r="E40" s="113" t="s">
        <v>194</v>
      </c>
      <c r="F40" s="199">
        <v>18</v>
      </c>
      <c r="G40" s="199">
        <v>18</v>
      </c>
      <c r="H40" s="199">
        <v>18</v>
      </c>
      <c r="I40" s="199">
        <v>18</v>
      </c>
      <c r="J40" s="199">
        <v>18</v>
      </c>
      <c r="K40" s="36"/>
      <c r="L40" s="36"/>
      <c r="M40" s="36"/>
      <c r="N40" s="36"/>
      <c r="O40" s="162"/>
      <c r="P40" s="36"/>
      <c r="Q40" s="209"/>
      <c r="R40" s="36"/>
      <c r="S40" s="36"/>
      <c r="T40" s="36"/>
      <c r="U40" s="36"/>
      <c r="V40" s="36"/>
      <c r="W40" s="36"/>
      <c r="X40" s="36"/>
      <c r="Y40" s="184"/>
      <c r="Z40" s="36"/>
      <c r="AA40" s="36"/>
      <c r="AB40" s="36"/>
      <c r="AC40" s="36"/>
      <c r="AD40" s="36"/>
      <c r="AE40" s="36"/>
      <c r="AF40" s="36"/>
      <c r="AG40" s="36"/>
      <c r="AH40" s="36"/>
      <c r="AI40" s="162"/>
    </row>
    <row r="41" spans="2:35" x14ac:dyDescent="0.35">
      <c r="B41" s="163"/>
      <c r="C41" s="161"/>
      <c r="D41" s="36"/>
      <c r="E41" s="36"/>
      <c r="F41" s="36"/>
      <c r="G41" s="36"/>
      <c r="H41" s="36"/>
      <c r="I41" s="36"/>
      <c r="J41" s="36"/>
      <c r="K41" s="36"/>
      <c r="L41" s="36"/>
      <c r="M41" s="36"/>
      <c r="N41" s="36"/>
      <c r="O41" s="162"/>
      <c r="P41" s="36"/>
      <c r="Q41" s="209"/>
      <c r="R41" s="36"/>
      <c r="S41" s="36"/>
      <c r="T41" s="36"/>
      <c r="U41" s="36"/>
      <c r="V41" s="36"/>
      <c r="W41" s="36"/>
      <c r="X41" s="36"/>
      <c r="Y41" s="184"/>
      <c r="Z41" s="36"/>
      <c r="AA41" s="36"/>
      <c r="AB41" s="36"/>
      <c r="AC41" s="36"/>
      <c r="AD41" s="36"/>
      <c r="AE41" s="36"/>
      <c r="AF41" s="36"/>
      <c r="AG41" s="36"/>
      <c r="AH41" s="36"/>
      <c r="AI41" s="162"/>
    </row>
    <row r="42" spans="2:35" x14ac:dyDescent="0.35">
      <c r="B42" s="163"/>
      <c r="C42" s="185" t="s">
        <v>46</v>
      </c>
      <c r="D42" s="45"/>
      <c r="E42" s="45"/>
      <c r="F42" s="45"/>
      <c r="G42" s="45"/>
      <c r="H42" s="45"/>
      <c r="I42" s="45"/>
      <c r="J42" s="45"/>
      <c r="K42" s="45"/>
      <c r="L42" s="36"/>
      <c r="M42" s="36"/>
      <c r="N42" s="36"/>
      <c r="O42" s="162"/>
      <c r="P42" s="36"/>
      <c r="Q42" s="209"/>
      <c r="R42" s="36"/>
      <c r="S42" s="36"/>
      <c r="T42" s="36"/>
      <c r="U42" s="36"/>
      <c r="V42" s="36"/>
      <c r="W42" s="36"/>
      <c r="X42" s="36"/>
      <c r="Y42" s="184"/>
      <c r="Z42" s="36"/>
      <c r="AA42" s="36"/>
      <c r="AB42" s="36"/>
      <c r="AC42" s="36"/>
      <c r="AD42" s="36"/>
      <c r="AE42" s="36"/>
      <c r="AF42" s="36"/>
      <c r="AG42" s="36"/>
      <c r="AH42" s="36"/>
      <c r="AI42" s="162"/>
    </row>
    <row r="43" spans="2:35" x14ac:dyDescent="0.35">
      <c r="B43" s="163"/>
      <c r="C43" s="161"/>
      <c r="D43" s="36"/>
      <c r="E43" s="36"/>
      <c r="F43" s="36"/>
      <c r="G43" s="36"/>
      <c r="H43" s="36"/>
      <c r="I43" s="36"/>
      <c r="J43" s="36"/>
      <c r="K43" s="36"/>
      <c r="L43" s="36"/>
      <c r="M43" s="36"/>
      <c r="N43" s="36"/>
      <c r="O43" s="162"/>
      <c r="P43" s="36"/>
      <c r="Q43" s="209"/>
      <c r="R43" s="36"/>
      <c r="S43" s="36"/>
      <c r="T43" s="36"/>
      <c r="U43" s="36"/>
      <c r="V43" s="36"/>
      <c r="W43" s="36"/>
      <c r="X43" s="36"/>
      <c r="Y43" s="184"/>
      <c r="Z43" s="36"/>
      <c r="AA43" s="36"/>
      <c r="AB43" s="36"/>
      <c r="AC43" s="36"/>
      <c r="AD43" s="36"/>
      <c r="AE43" s="36"/>
      <c r="AF43" s="36"/>
      <c r="AG43" s="36"/>
      <c r="AH43" s="36"/>
      <c r="AI43" s="162"/>
    </row>
    <row r="44" spans="2:35" x14ac:dyDescent="0.35">
      <c r="B44" s="163"/>
      <c r="C44" s="161"/>
      <c r="D44" s="36"/>
      <c r="E44" s="36"/>
      <c r="F44" s="181" t="s">
        <v>190</v>
      </c>
      <c r="G44" s="113" t="s">
        <v>14</v>
      </c>
      <c r="H44" s="113" t="s">
        <v>24</v>
      </c>
      <c r="I44" s="113" t="s">
        <v>18</v>
      </c>
      <c r="J44" s="113" t="s">
        <v>19</v>
      </c>
      <c r="K44" s="183"/>
      <c r="L44" s="36"/>
      <c r="M44" s="36"/>
      <c r="N44" s="36"/>
      <c r="O44" s="162"/>
      <c r="P44" s="36"/>
      <c r="Q44" s="209"/>
      <c r="R44" s="36"/>
      <c r="S44" s="36"/>
      <c r="T44" s="38"/>
      <c r="U44" s="38"/>
      <c r="V44" s="36"/>
      <c r="W44" s="36"/>
      <c r="X44" s="36"/>
      <c r="Y44" s="184"/>
      <c r="Z44" s="36"/>
      <c r="AA44" s="36"/>
      <c r="AB44" s="36"/>
      <c r="AC44" s="36"/>
      <c r="AD44" s="36"/>
      <c r="AE44" s="36"/>
      <c r="AF44" s="36"/>
      <c r="AG44" s="36"/>
      <c r="AH44" s="36"/>
      <c r="AI44" s="162"/>
    </row>
    <row r="45" spans="2:35" x14ac:dyDescent="0.35">
      <c r="B45" s="163"/>
      <c r="C45" s="161"/>
      <c r="D45" s="36"/>
      <c r="E45" s="153" t="s">
        <v>39</v>
      </c>
      <c r="F45" s="200">
        <v>6</v>
      </c>
      <c r="G45" s="200">
        <v>6</v>
      </c>
      <c r="H45" s="200">
        <v>6</v>
      </c>
      <c r="I45" s="200">
        <v>6</v>
      </c>
      <c r="J45" s="200">
        <v>6</v>
      </c>
      <c r="K45" s="183"/>
      <c r="L45" s="36"/>
      <c r="M45" s="36"/>
      <c r="N45" s="36"/>
      <c r="O45" s="162"/>
      <c r="P45" s="36"/>
      <c r="Q45" s="209"/>
      <c r="R45" s="218"/>
      <c r="S45" s="36"/>
      <c r="T45" s="36"/>
      <c r="U45" s="36"/>
      <c r="V45" s="36"/>
      <c r="W45" s="36"/>
      <c r="X45" s="36"/>
      <c r="Y45" s="184"/>
      <c r="Z45" s="36"/>
      <c r="AA45" s="36"/>
      <c r="AB45" s="36"/>
      <c r="AC45" s="36"/>
      <c r="AD45" s="36"/>
      <c r="AE45" s="36"/>
      <c r="AF45" s="36"/>
      <c r="AG45" s="36"/>
      <c r="AH45" s="36"/>
      <c r="AI45" s="162"/>
    </row>
    <row r="46" spans="2:35" x14ac:dyDescent="0.35">
      <c r="B46" s="163"/>
      <c r="C46" s="161"/>
      <c r="D46" s="36"/>
      <c r="E46" s="36"/>
      <c r="F46" s="36"/>
      <c r="G46" s="36"/>
      <c r="H46" s="36"/>
      <c r="I46" s="36"/>
      <c r="J46" s="36"/>
      <c r="K46" s="36"/>
      <c r="L46" s="36"/>
      <c r="M46" s="36"/>
      <c r="N46" s="36"/>
      <c r="O46" s="162"/>
      <c r="P46" s="36"/>
      <c r="Q46" s="209"/>
      <c r="R46" s="36"/>
      <c r="S46" s="36"/>
      <c r="T46" s="36"/>
      <c r="U46" s="36"/>
      <c r="V46" s="36"/>
      <c r="W46" s="36"/>
      <c r="X46" s="36"/>
      <c r="Y46" s="36"/>
      <c r="Z46" s="36"/>
      <c r="AA46" s="36"/>
      <c r="AB46" s="36"/>
      <c r="AC46" s="36"/>
      <c r="AD46" s="36"/>
      <c r="AE46" s="36"/>
      <c r="AF46" s="36"/>
      <c r="AG46" s="36"/>
      <c r="AH46" s="36"/>
      <c r="AI46" s="162"/>
    </row>
    <row r="47" spans="2:35" x14ac:dyDescent="0.35">
      <c r="B47" s="163"/>
      <c r="C47" s="185" t="s">
        <v>47</v>
      </c>
      <c r="D47" s="45"/>
      <c r="E47" s="45"/>
      <c r="F47" s="45"/>
      <c r="G47" s="45"/>
      <c r="H47" s="45"/>
      <c r="I47" s="45"/>
      <c r="J47" s="45"/>
      <c r="K47" s="45"/>
      <c r="L47" s="36"/>
      <c r="M47" s="36"/>
      <c r="N47" s="36"/>
      <c r="O47" s="162"/>
      <c r="P47" s="36"/>
      <c r="Q47" s="209"/>
      <c r="R47" s="182" t="s">
        <v>205</v>
      </c>
      <c r="S47" s="45"/>
      <c r="T47" s="45"/>
      <c r="U47" s="45"/>
      <c r="V47" s="45"/>
      <c r="W47" s="45"/>
      <c r="X47" s="45"/>
      <c r="Y47" s="219"/>
      <c r="Z47" s="45"/>
      <c r="AA47" s="45"/>
      <c r="AB47" s="45"/>
      <c r="AC47" s="45"/>
      <c r="AD47" s="45"/>
      <c r="AE47" s="45"/>
      <c r="AF47" s="45"/>
      <c r="AG47" s="45"/>
      <c r="AH47" s="45"/>
      <c r="AI47" s="162"/>
    </row>
    <row r="48" spans="2:35" x14ac:dyDescent="0.35">
      <c r="B48" s="163"/>
      <c r="C48" s="202" t="s">
        <v>206</v>
      </c>
      <c r="D48" s="36"/>
      <c r="E48" s="36"/>
      <c r="F48" s="36"/>
      <c r="G48" s="36"/>
      <c r="H48" s="36"/>
      <c r="I48" s="36"/>
      <c r="J48" s="36"/>
      <c r="K48" s="36"/>
      <c r="L48" s="36"/>
      <c r="M48" s="36"/>
      <c r="N48" s="36"/>
      <c r="O48" s="162"/>
      <c r="P48" s="36"/>
      <c r="Q48" s="209"/>
      <c r="R48" s="202" t="s">
        <v>196</v>
      </c>
      <c r="S48" s="36"/>
      <c r="T48" s="36"/>
      <c r="U48" s="36"/>
      <c r="V48" s="36"/>
      <c r="W48" s="36"/>
      <c r="X48" s="36"/>
      <c r="Y48" s="36"/>
      <c r="Z48" s="36"/>
      <c r="AA48" s="36"/>
      <c r="AB48" s="36"/>
      <c r="AC48" s="36"/>
      <c r="AD48" s="36"/>
      <c r="AE48" s="36"/>
      <c r="AF48" s="36"/>
      <c r="AG48" s="36"/>
      <c r="AH48" s="36"/>
      <c r="AI48" s="162"/>
    </row>
    <row r="49" spans="1:50" x14ac:dyDescent="0.35">
      <c r="B49" s="163"/>
      <c r="C49" s="202"/>
      <c r="D49" s="36"/>
      <c r="E49" s="36"/>
      <c r="F49" s="36"/>
      <c r="G49" s="36"/>
      <c r="H49" s="36"/>
      <c r="I49" s="36"/>
      <c r="J49" s="36"/>
      <c r="K49" s="36"/>
      <c r="L49" s="36"/>
      <c r="M49" s="36"/>
      <c r="N49" s="36"/>
      <c r="O49" s="162"/>
      <c r="P49" s="36"/>
      <c r="Q49" s="209"/>
      <c r="R49" s="202"/>
      <c r="S49" s="36"/>
      <c r="T49" s="36"/>
      <c r="U49" s="36"/>
      <c r="V49" s="36"/>
      <c r="W49" s="36"/>
      <c r="X49" s="36"/>
      <c r="Y49" s="36"/>
      <c r="Z49" s="36"/>
      <c r="AA49" s="36"/>
      <c r="AB49" s="36"/>
      <c r="AC49" s="36"/>
      <c r="AD49" s="36"/>
      <c r="AE49" s="36"/>
      <c r="AF49" s="36"/>
      <c r="AG49" s="36"/>
      <c r="AH49" s="36"/>
      <c r="AI49" s="162"/>
    </row>
    <row r="50" spans="1:50" x14ac:dyDescent="0.35">
      <c r="B50" s="163"/>
      <c r="C50" s="202"/>
      <c r="D50" s="36"/>
      <c r="E50" s="36"/>
      <c r="F50" s="36"/>
      <c r="G50" s="36"/>
      <c r="H50" s="36"/>
      <c r="I50" s="36"/>
      <c r="J50" s="36"/>
      <c r="K50" s="36"/>
      <c r="L50" s="36"/>
      <c r="M50" s="36"/>
      <c r="N50" s="36"/>
      <c r="O50" s="162"/>
      <c r="P50" s="36"/>
      <c r="Q50" s="209"/>
      <c r="R50" s="242" t="s">
        <v>201</v>
      </c>
      <c r="S50" s="242"/>
      <c r="T50" s="243" t="s">
        <v>207</v>
      </c>
      <c r="U50" s="243"/>
      <c r="V50" s="36"/>
      <c r="W50" s="161" t="s">
        <v>208</v>
      </c>
      <c r="X50" s="36"/>
      <c r="Y50" s="186"/>
      <c r="Z50" s="186"/>
      <c r="AA50" s="242" t="s">
        <v>201</v>
      </c>
      <c r="AB50" s="242"/>
      <c r="AC50" s="243" t="s">
        <v>207</v>
      </c>
      <c r="AD50" s="243"/>
      <c r="AE50" s="36"/>
      <c r="AF50" s="161" t="s">
        <v>208</v>
      </c>
      <c r="AG50" s="36"/>
      <c r="AH50" s="186"/>
      <c r="AI50" s="162"/>
    </row>
    <row r="51" spans="1:50" x14ac:dyDescent="0.35">
      <c r="B51" s="163"/>
      <c r="C51" s="161"/>
      <c r="D51" s="36"/>
      <c r="E51" s="36"/>
      <c r="F51" s="181" t="s">
        <v>190</v>
      </c>
      <c r="G51" s="113" t="s">
        <v>14</v>
      </c>
      <c r="H51" s="113" t="s">
        <v>24</v>
      </c>
      <c r="I51" s="113" t="s">
        <v>18</v>
      </c>
      <c r="J51" s="113" t="s">
        <v>19</v>
      </c>
      <c r="K51" s="36"/>
      <c r="L51" s="36"/>
      <c r="M51" s="36"/>
      <c r="N51" s="36"/>
      <c r="O51" s="162"/>
      <c r="P51" s="36"/>
      <c r="Q51" s="209"/>
      <c r="R51" s="213" t="s">
        <v>176</v>
      </c>
      <c r="S51" s="213" t="s">
        <v>177</v>
      </c>
      <c r="T51" s="203" t="s">
        <v>176</v>
      </c>
      <c r="U51" s="203" t="s">
        <v>177</v>
      </c>
      <c r="V51" s="36" t="s">
        <v>175</v>
      </c>
      <c r="W51" s="213" t="s">
        <v>176</v>
      </c>
      <c r="X51" s="213" t="s">
        <v>177</v>
      </c>
      <c r="Y51" s="216" t="s">
        <v>187</v>
      </c>
      <c r="Z51" s="36"/>
      <c r="AA51" s="36" t="s">
        <v>14</v>
      </c>
      <c r="AB51" s="36" t="s">
        <v>24</v>
      </c>
      <c r="AC51" s="36" t="s">
        <v>14</v>
      </c>
      <c r="AD51" s="36" t="s">
        <v>24</v>
      </c>
      <c r="AE51" s="36" t="s">
        <v>175</v>
      </c>
      <c r="AF51" s="36" t="s">
        <v>14</v>
      </c>
      <c r="AG51" s="36" t="s">
        <v>24</v>
      </c>
      <c r="AH51" s="216" t="s">
        <v>187</v>
      </c>
      <c r="AI51" s="162"/>
    </row>
    <row r="52" spans="1:50" x14ac:dyDescent="0.35">
      <c r="B52" s="163"/>
      <c r="C52" s="161"/>
      <c r="D52" s="36"/>
      <c r="E52" s="191" t="s">
        <v>49</v>
      </c>
      <c r="F52" s="200">
        <v>610</v>
      </c>
      <c r="G52" s="200">
        <v>770</v>
      </c>
      <c r="H52" s="200">
        <v>600</v>
      </c>
      <c r="I52" s="200">
        <v>480</v>
      </c>
      <c r="J52" s="200">
        <v>945</v>
      </c>
      <c r="K52" s="36"/>
      <c r="L52" s="36"/>
      <c r="M52" s="36"/>
      <c r="N52" s="36"/>
      <c r="O52" s="162"/>
      <c r="P52" s="36"/>
      <c r="Q52" s="209"/>
      <c r="R52" s="186">
        <v>499</v>
      </c>
      <c r="S52" s="186">
        <v>197</v>
      </c>
      <c r="T52" s="186">
        <v>585</v>
      </c>
      <c r="U52" s="186">
        <v>1155</v>
      </c>
      <c r="V52" s="215">
        <f>(U52-T52)/T52</f>
        <v>0.97435897435897434</v>
      </c>
      <c r="W52" s="36">
        <f>(F52*($R$52+$S$52))/(($R$52+((1+V52))*$S$52))</f>
        <v>478.13572047357781</v>
      </c>
      <c r="X52" s="36">
        <f>W52*(1+V52)</f>
        <v>944.01155067860236</v>
      </c>
      <c r="Y52" s="217" t="str">
        <f>IF((($R$52/($R$52+$S$52))*W52)+(($S$52/($R$52+$S$52))*X52)=F52,"OK","Error")</f>
        <v>OK</v>
      </c>
      <c r="Z52" s="36"/>
      <c r="AA52" s="186">
        <v>53</v>
      </c>
      <c r="AB52" s="186">
        <v>648</v>
      </c>
      <c r="AC52" s="186">
        <v>625</v>
      </c>
      <c r="AD52" s="186">
        <v>485</v>
      </c>
      <c r="AE52" s="215">
        <f>(AD52-AC52)/AC52</f>
        <v>-0.224</v>
      </c>
      <c r="AF52" s="36">
        <f>(F52*($AA$52+$AB$52))/(($AA$52+((1+AE52))*$AB$52))</f>
        <v>769.293044141564</v>
      </c>
      <c r="AG52" s="36">
        <f>AF52*(1+AE52)</f>
        <v>596.97140225385363</v>
      </c>
      <c r="AH52" s="217" t="str">
        <f>IF((($AA$52/($AA$52+$AB$52))*AF52)+(($AB$52/($AA$52+$AB$52))*AG52)=F52,"OK","Error")</f>
        <v>OK</v>
      </c>
      <c r="AI52" s="162"/>
    </row>
    <row r="53" spans="1:50" x14ac:dyDescent="0.35">
      <c r="B53" s="163"/>
      <c r="C53" s="161"/>
      <c r="D53" s="36"/>
      <c r="E53" s="36"/>
      <c r="F53" s="36"/>
      <c r="G53" s="36"/>
      <c r="H53" s="36"/>
      <c r="I53" s="36"/>
      <c r="J53" s="36"/>
      <c r="K53" s="36"/>
      <c r="L53" s="36"/>
      <c r="M53" s="36"/>
      <c r="N53" s="36"/>
      <c r="O53" s="162"/>
      <c r="P53" s="36"/>
      <c r="Q53" s="209"/>
      <c r="R53" s="36"/>
      <c r="S53" s="36"/>
      <c r="T53" s="36"/>
      <c r="U53" s="36"/>
      <c r="V53" s="36"/>
      <c r="W53" s="36"/>
      <c r="X53" s="36"/>
      <c r="Y53" s="36"/>
      <c r="Z53" s="215"/>
      <c r="AA53" s="148"/>
      <c r="AB53" s="148"/>
      <c r="AC53" s="210"/>
      <c r="AD53" s="36"/>
      <c r="AE53" s="36"/>
      <c r="AF53" s="36"/>
      <c r="AG53" s="36"/>
      <c r="AH53" s="36"/>
      <c r="AI53" s="162"/>
    </row>
    <row r="54" spans="1:50" x14ac:dyDescent="0.35">
      <c r="B54" s="163"/>
      <c r="C54" s="185" t="s">
        <v>50</v>
      </c>
      <c r="D54" s="45"/>
      <c r="E54" s="45"/>
      <c r="F54" s="45"/>
      <c r="G54" s="45"/>
      <c r="H54" s="45"/>
      <c r="I54" s="45"/>
      <c r="J54" s="45"/>
      <c r="K54" s="45"/>
      <c r="L54" s="36"/>
      <c r="M54" s="36"/>
      <c r="N54" s="36"/>
      <c r="O54" s="162"/>
      <c r="P54" s="36"/>
      <c r="Q54" s="209"/>
      <c r="R54" s="220" t="s">
        <v>209</v>
      </c>
      <c r="S54" s="45"/>
      <c r="T54" s="45"/>
      <c r="U54" s="45"/>
      <c r="V54" s="45"/>
      <c r="W54" s="45"/>
      <c r="X54" s="45"/>
      <c r="Y54" s="45"/>
      <c r="Z54" s="45"/>
      <c r="AA54" s="45"/>
      <c r="AB54" s="45"/>
      <c r="AC54" s="45"/>
      <c r="AD54" s="45"/>
      <c r="AE54" s="45"/>
      <c r="AF54" s="45"/>
      <c r="AG54" s="45"/>
      <c r="AH54" s="45"/>
      <c r="AI54" s="162"/>
    </row>
    <row r="55" spans="1:50" s="51" customFormat="1" x14ac:dyDescent="0.35">
      <c r="A55" s="50"/>
      <c r="B55" s="204"/>
      <c r="C55" s="205"/>
      <c r="D55" s="37"/>
      <c r="E55" s="37"/>
      <c r="F55" s="37"/>
      <c r="G55" s="37"/>
      <c r="H55" s="37"/>
      <c r="I55" s="37"/>
      <c r="J55" s="37"/>
      <c r="K55" s="37"/>
      <c r="L55" s="37"/>
      <c r="M55" s="37"/>
      <c r="N55" s="37"/>
      <c r="O55" s="206"/>
      <c r="P55" s="37"/>
      <c r="Q55" s="221"/>
      <c r="R55" s="202" t="s">
        <v>216</v>
      </c>
      <c r="S55" s="37"/>
      <c r="T55" s="37"/>
      <c r="U55" s="37"/>
      <c r="V55" s="37"/>
      <c r="W55" s="37"/>
      <c r="X55" s="37"/>
      <c r="Y55" s="37"/>
      <c r="Z55" s="37"/>
      <c r="AA55" s="37"/>
      <c r="AB55" s="37"/>
      <c r="AC55" s="37"/>
      <c r="AD55" s="37"/>
      <c r="AE55" s="37"/>
      <c r="AF55" s="37"/>
      <c r="AG55" s="37"/>
      <c r="AH55" s="37"/>
      <c r="AI55" s="206"/>
    </row>
    <row r="56" spans="1:50" x14ac:dyDescent="0.35">
      <c r="B56" s="163"/>
      <c r="C56" s="161"/>
      <c r="D56" s="36"/>
      <c r="E56" s="153"/>
      <c r="F56" s="36"/>
      <c r="G56" s="36"/>
      <c r="H56" s="187" t="s">
        <v>73</v>
      </c>
      <c r="I56" s="187" t="s">
        <v>74</v>
      </c>
      <c r="J56" s="187" t="s">
        <v>75</v>
      </c>
      <c r="K56" s="36"/>
      <c r="L56" s="36"/>
      <c r="M56" s="36"/>
      <c r="N56" s="36"/>
      <c r="O56" s="162"/>
      <c r="P56" s="36"/>
      <c r="Q56" s="209"/>
      <c r="R56" s="153" t="s">
        <v>73</v>
      </c>
      <c r="S56" s="153"/>
      <c r="T56" s="36"/>
      <c r="U56" s="36"/>
      <c r="V56" s="36"/>
      <c r="W56" s="36"/>
      <c r="X56" s="153" t="s">
        <v>74</v>
      </c>
      <c r="Y56" s="153"/>
      <c r="Z56" s="36"/>
      <c r="AA56" s="36"/>
      <c r="AB56" s="36"/>
      <c r="AC56" s="36"/>
      <c r="AD56" s="153" t="s">
        <v>75</v>
      </c>
      <c r="AE56" s="153"/>
      <c r="AF56" s="36"/>
      <c r="AG56" s="36"/>
      <c r="AH56" s="36"/>
      <c r="AI56" s="162"/>
    </row>
    <row r="57" spans="1:50" x14ac:dyDescent="0.35">
      <c r="B57" s="163"/>
      <c r="C57" s="161"/>
      <c r="D57" s="36"/>
      <c r="E57" s="36"/>
      <c r="F57" s="181" t="s">
        <v>190</v>
      </c>
      <c r="G57" s="113" t="s">
        <v>14</v>
      </c>
      <c r="H57" s="113" t="s">
        <v>24</v>
      </c>
      <c r="I57" s="113" t="s">
        <v>18</v>
      </c>
      <c r="J57" s="113" t="s">
        <v>19</v>
      </c>
      <c r="K57" s="36"/>
      <c r="L57" s="36"/>
      <c r="M57" s="36"/>
      <c r="N57" s="36"/>
      <c r="O57" s="162"/>
      <c r="P57" s="36"/>
      <c r="Q57" s="209"/>
      <c r="R57" s="38" t="s">
        <v>190</v>
      </c>
      <c r="S57" s="121" t="s">
        <v>14</v>
      </c>
      <c r="T57" s="38" t="s">
        <v>24</v>
      </c>
      <c r="U57" s="38" t="s">
        <v>18</v>
      </c>
      <c r="V57" s="38" t="s">
        <v>19</v>
      </c>
      <c r="W57" s="36"/>
      <c r="X57" s="38" t="s">
        <v>190</v>
      </c>
      <c r="Y57" s="121" t="s">
        <v>14</v>
      </c>
      <c r="Z57" s="38" t="s">
        <v>24</v>
      </c>
      <c r="AA57" s="38" t="s">
        <v>18</v>
      </c>
      <c r="AB57" s="38" t="s">
        <v>19</v>
      </c>
      <c r="AC57" s="36"/>
      <c r="AD57" s="38" t="s">
        <v>190</v>
      </c>
      <c r="AE57" s="121" t="s">
        <v>14</v>
      </c>
      <c r="AF57" s="38" t="s">
        <v>24</v>
      </c>
      <c r="AG57" s="38" t="s">
        <v>18</v>
      </c>
      <c r="AH57" s="38" t="s">
        <v>19</v>
      </c>
      <c r="AI57" s="162"/>
    </row>
    <row r="58" spans="1:50" x14ac:dyDescent="0.35">
      <c r="B58" s="163"/>
      <c r="C58" s="161"/>
      <c r="D58" s="36"/>
      <c r="E58" s="183" t="s">
        <v>20</v>
      </c>
      <c r="F58" s="207">
        <f t="shared" ref="F58:J65" si="3">IF($G$13="low",R58,IF($G$13="medium",X58,IF($G$13="high",AD58,"na")))</f>
        <v>1</v>
      </c>
      <c r="G58" s="207">
        <f t="shared" si="3"/>
        <v>1</v>
      </c>
      <c r="H58" s="207">
        <f t="shared" si="3"/>
        <v>1</v>
      </c>
      <c r="I58" s="207">
        <f t="shared" si="3"/>
        <v>1</v>
      </c>
      <c r="J58" s="207">
        <f t="shared" si="3"/>
        <v>1</v>
      </c>
      <c r="K58" s="36"/>
      <c r="L58" s="36"/>
      <c r="M58" s="36"/>
      <c r="N58" s="36"/>
      <c r="O58" s="162"/>
      <c r="P58" s="36"/>
      <c r="Q58" s="209"/>
      <c r="R58" s="222">
        <v>1</v>
      </c>
      <c r="S58" s="222">
        <v>1</v>
      </c>
      <c r="T58" s="222">
        <v>1</v>
      </c>
      <c r="U58" s="222">
        <v>1</v>
      </c>
      <c r="V58" s="222">
        <v>1</v>
      </c>
      <c r="W58" s="36"/>
      <c r="X58" s="223">
        <v>1</v>
      </c>
      <c r="Y58" s="223">
        <v>1</v>
      </c>
      <c r="Z58" s="223">
        <v>1</v>
      </c>
      <c r="AA58" s="223">
        <v>1</v>
      </c>
      <c r="AB58" s="223">
        <v>1</v>
      </c>
      <c r="AC58" s="36"/>
      <c r="AD58" s="222">
        <v>1</v>
      </c>
      <c r="AE58" s="222">
        <v>1</v>
      </c>
      <c r="AF58" s="222">
        <v>1</v>
      </c>
      <c r="AG58" s="222">
        <v>1</v>
      </c>
      <c r="AH58" s="222">
        <v>1</v>
      </c>
      <c r="AI58" s="162"/>
      <c r="AX58" s="108"/>
    </row>
    <row r="59" spans="1:50" x14ac:dyDescent="0.35">
      <c r="B59" s="163"/>
      <c r="C59" s="161"/>
      <c r="D59" s="36"/>
      <c r="E59" s="183" t="s">
        <v>21</v>
      </c>
      <c r="F59" s="207">
        <f t="shared" si="3"/>
        <v>3</v>
      </c>
      <c r="G59" s="207">
        <f t="shared" si="3"/>
        <v>3</v>
      </c>
      <c r="H59" s="207">
        <f t="shared" si="3"/>
        <v>3</v>
      </c>
      <c r="I59" s="207">
        <f t="shared" si="3"/>
        <v>3</v>
      </c>
      <c r="J59" s="207">
        <f t="shared" si="3"/>
        <v>3</v>
      </c>
      <c r="K59" s="36"/>
      <c r="L59" s="36"/>
      <c r="M59" s="36"/>
      <c r="N59" s="36"/>
      <c r="O59" s="162"/>
      <c r="P59" s="36"/>
      <c r="Q59" s="209"/>
      <c r="R59" s="222">
        <v>3</v>
      </c>
      <c r="S59" s="222">
        <v>3</v>
      </c>
      <c r="T59" s="222">
        <v>3</v>
      </c>
      <c r="U59" s="222">
        <v>3</v>
      </c>
      <c r="V59" s="222">
        <v>3</v>
      </c>
      <c r="W59" s="36"/>
      <c r="X59" s="223">
        <v>3</v>
      </c>
      <c r="Y59" s="223">
        <v>3</v>
      </c>
      <c r="Z59" s="223">
        <v>3</v>
      </c>
      <c r="AA59" s="223">
        <v>3</v>
      </c>
      <c r="AB59" s="223">
        <v>3</v>
      </c>
      <c r="AC59" s="36"/>
      <c r="AD59" s="222">
        <v>3</v>
      </c>
      <c r="AE59" s="222">
        <v>3</v>
      </c>
      <c r="AF59" s="222">
        <v>3</v>
      </c>
      <c r="AG59" s="222">
        <v>3</v>
      </c>
      <c r="AH59" s="222">
        <v>3</v>
      </c>
      <c r="AI59" s="162"/>
    </row>
    <row r="60" spans="1:50" x14ac:dyDescent="0.35">
      <c r="B60" s="163"/>
      <c r="C60" s="161"/>
      <c r="D60" s="36"/>
      <c r="E60" s="183" t="s">
        <v>22</v>
      </c>
      <c r="F60" s="207">
        <f t="shared" si="3"/>
        <v>12</v>
      </c>
      <c r="G60" s="207">
        <f t="shared" si="3"/>
        <v>12</v>
      </c>
      <c r="H60" s="207">
        <f t="shared" si="3"/>
        <v>12</v>
      </c>
      <c r="I60" s="207">
        <f t="shared" si="3"/>
        <v>12</v>
      </c>
      <c r="J60" s="207">
        <f t="shared" si="3"/>
        <v>12</v>
      </c>
      <c r="K60" s="36"/>
      <c r="L60" s="36"/>
      <c r="M60" s="36"/>
      <c r="N60" s="36"/>
      <c r="O60" s="162"/>
      <c r="P60" s="36"/>
      <c r="Q60" s="209"/>
      <c r="R60" s="222">
        <v>12</v>
      </c>
      <c r="S60" s="222">
        <v>12</v>
      </c>
      <c r="T60" s="222">
        <v>12</v>
      </c>
      <c r="U60" s="222">
        <v>12</v>
      </c>
      <c r="V60" s="222">
        <v>12</v>
      </c>
      <c r="W60" s="36"/>
      <c r="X60" s="223">
        <v>12</v>
      </c>
      <c r="Y60" s="223">
        <v>12</v>
      </c>
      <c r="Z60" s="223">
        <v>12</v>
      </c>
      <c r="AA60" s="223">
        <v>12</v>
      </c>
      <c r="AB60" s="223">
        <v>12</v>
      </c>
      <c r="AC60" s="36"/>
      <c r="AD60" s="222">
        <v>12</v>
      </c>
      <c r="AE60" s="222">
        <v>12</v>
      </c>
      <c r="AF60" s="222">
        <v>12</v>
      </c>
      <c r="AG60" s="222">
        <v>12</v>
      </c>
      <c r="AH60" s="222">
        <v>12</v>
      </c>
      <c r="AI60" s="162"/>
    </row>
    <row r="61" spans="1:50" x14ac:dyDescent="0.35">
      <c r="B61" s="163"/>
      <c r="C61" s="161"/>
      <c r="D61" s="36"/>
      <c r="E61" s="183" t="s">
        <v>23</v>
      </c>
      <c r="F61" s="207">
        <f t="shared" si="3"/>
        <v>6</v>
      </c>
      <c r="G61" s="207">
        <f t="shared" si="3"/>
        <v>6</v>
      </c>
      <c r="H61" s="207">
        <f t="shared" si="3"/>
        <v>6</v>
      </c>
      <c r="I61" s="207">
        <f t="shared" si="3"/>
        <v>6</v>
      </c>
      <c r="J61" s="207">
        <f t="shared" si="3"/>
        <v>6</v>
      </c>
      <c r="K61" s="36"/>
      <c r="L61" s="36"/>
      <c r="M61" s="36"/>
      <c r="N61" s="36"/>
      <c r="O61" s="162"/>
      <c r="P61" s="36"/>
      <c r="Q61" s="209"/>
      <c r="R61" s="222">
        <v>6</v>
      </c>
      <c r="S61" s="222">
        <v>6</v>
      </c>
      <c r="T61" s="222">
        <v>6</v>
      </c>
      <c r="U61" s="222">
        <v>6</v>
      </c>
      <c r="V61" s="222">
        <v>6</v>
      </c>
      <c r="W61" s="36"/>
      <c r="X61" s="223">
        <v>6</v>
      </c>
      <c r="Y61" s="223">
        <v>6</v>
      </c>
      <c r="Z61" s="223">
        <v>6</v>
      </c>
      <c r="AA61" s="223">
        <v>6</v>
      </c>
      <c r="AB61" s="223">
        <v>6</v>
      </c>
      <c r="AC61" s="36"/>
      <c r="AD61" s="222">
        <v>6</v>
      </c>
      <c r="AE61" s="222">
        <v>6</v>
      </c>
      <c r="AF61" s="222">
        <v>6</v>
      </c>
      <c r="AG61" s="222">
        <v>6</v>
      </c>
      <c r="AH61" s="222">
        <v>6</v>
      </c>
      <c r="AI61" s="162"/>
    </row>
    <row r="62" spans="1:50" x14ac:dyDescent="0.35">
      <c r="B62" s="163"/>
      <c r="C62" s="161"/>
      <c r="D62" s="36"/>
      <c r="E62" s="113" t="s">
        <v>15</v>
      </c>
      <c r="F62" s="207">
        <f t="shared" si="3"/>
        <v>30</v>
      </c>
      <c r="G62" s="207">
        <f t="shared" si="3"/>
        <v>35</v>
      </c>
      <c r="H62" s="207">
        <f t="shared" si="3"/>
        <v>25</v>
      </c>
      <c r="I62" s="207">
        <f t="shared" si="3"/>
        <v>30</v>
      </c>
      <c r="J62" s="207">
        <f t="shared" si="3"/>
        <v>27.5</v>
      </c>
      <c r="K62" s="36"/>
      <c r="L62" s="36"/>
      <c r="M62" s="36"/>
      <c r="N62" s="36"/>
      <c r="O62" s="162"/>
      <c r="P62" s="36"/>
      <c r="Q62" s="209"/>
      <c r="R62" s="222">
        <v>20</v>
      </c>
      <c r="S62" s="237">
        <v>22.5</v>
      </c>
      <c r="T62" s="237">
        <v>17.5</v>
      </c>
      <c r="U62" s="237">
        <v>20</v>
      </c>
      <c r="V62" s="237">
        <v>20</v>
      </c>
      <c r="W62" s="186"/>
      <c r="X62" s="238">
        <v>30</v>
      </c>
      <c r="Y62" s="238">
        <v>35</v>
      </c>
      <c r="Z62" s="238">
        <v>25</v>
      </c>
      <c r="AA62" s="238">
        <v>30</v>
      </c>
      <c r="AB62" s="238">
        <v>27.5</v>
      </c>
      <c r="AC62" s="186"/>
      <c r="AD62" s="157">
        <v>40</v>
      </c>
      <c r="AE62" s="237">
        <v>45</v>
      </c>
      <c r="AF62" s="237">
        <v>35</v>
      </c>
      <c r="AG62" s="237">
        <v>40</v>
      </c>
      <c r="AH62" s="237">
        <v>37.5</v>
      </c>
      <c r="AI62" s="162"/>
    </row>
    <row r="63" spans="1:50" x14ac:dyDescent="0.35">
      <c r="B63" s="163"/>
      <c r="C63" s="161"/>
      <c r="D63" s="36"/>
      <c r="E63" s="113" t="s">
        <v>16</v>
      </c>
      <c r="F63" s="207">
        <f t="shared" si="3"/>
        <v>50</v>
      </c>
      <c r="G63" s="207">
        <f t="shared" si="3"/>
        <v>72.5</v>
      </c>
      <c r="H63" s="207">
        <f t="shared" si="3"/>
        <v>30</v>
      </c>
      <c r="I63" s="207">
        <f t="shared" si="3"/>
        <v>45</v>
      </c>
      <c r="J63" s="207">
        <f t="shared" si="3"/>
        <v>79.960642833715966</v>
      </c>
      <c r="K63" s="36"/>
      <c r="L63" s="36"/>
      <c r="M63" s="36"/>
      <c r="N63" s="36"/>
      <c r="O63" s="162"/>
      <c r="P63" s="36"/>
      <c r="Q63" s="209"/>
      <c r="R63" s="222">
        <v>40</v>
      </c>
      <c r="S63" s="237">
        <v>57.5</v>
      </c>
      <c r="T63" s="237">
        <v>25</v>
      </c>
      <c r="U63" s="237">
        <v>35</v>
      </c>
      <c r="V63" s="237">
        <v>65</v>
      </c>
      <c r="W63" s="186"/>
      <c r="X63" s="238">
        <v>50</v>
      </c>
      <c r="Y63" s="238">
        <v>72.5</v>
      </c>
      <c r="Z63" s="238">
        <v>30</v>
      </c>
      <c r="AA63" s="238">
        <v>45</v>
      </c>
      <c r="AB63" s="238">
        <f>Y87</f>
        <v>79.960642833715966</v>
      </c>
      <c r="AC63" s="186"/>
      <c r="AD63" s="157">
        <v>60</v>
      </c>
      <c r="AE63" s="237">
        <v>85</v>
      </c>
      <c r="AF63" s="237">
        <v>35</v>
      </c>
      <c r="AG63" s="237">
        <v>52.5</v>
      </c>
      <c r="AH63" s="237">
        <v>95</v>
      </c>
      <c r="AI63" s="162"/>
    </row>
    <row r="64" spans="1:50" x14ac:dyDescent="0.35">
      <c r="B64" s="163"/>
      <c r="C64" s="161"/>
      <c r="D64" s="36"/>
      <c r="E64" s="113" t="s">
        <v>17</v>
      </c>
      <c r="F64" s="207">
        <f t="shared" si="3"/>
        <v>180</v>
      </c>
      <c r="G64" s="207">
        <f t="shared" si="3"/>
        <v>115</v>
      </c>
      <c r="H64" s="207">
        <f t="shared" si="3"/>
        <v>240</v>
      </c>
      <c r="I64" s="207">
        <f t="shared" si="3"/>
        <v>175</v>
      </c>
      <c r="J64" s="207">
        <f t="shared" si="3"/>
        <v>200</v>
      </c>
      <c r="K64" s="36"/>
      <c r="L64" s="36"/>
      <c r="M64" s="36"/>
      <c r="N64" s="36"/>
      <c r="O64" s="162"/>
      <c r="P64" s="36"/>
      <c r="Q64" s="209"/>
      <c r="R64" s="222">
        <v>150</v>
      </c>
      <c r="S64" s="237">
        <v>97.5</v>
      </c>
      <c r="T64" s="237">
        <v>200</v>
      </c>
      <c r="U64" s="237">
        <v>147.5</v>
      </c>
      <c r="V64" s="237">
        <v>167.5</v>
      </c>
      <c r="W64" s="186"/>
      <c r="X64" s="238">
        <v>180</v>
      </c>
      <c r="Y64" s="238">
        <v>115</v>
      </c>
      <c r="Z64" s="238">
        <v>240</v>
      </c>
      <c r="AA64" s="238">
        <v>175</v>
      </c>
      <c r="AB64" s="238">
        <v>200</v>
      </c>
      <c r="AC64" s="186"/>
      <c r="AD64" s="157">
        <v>210</v>
      </c>
      <c r="AE64" s="237">
        <v>135</v>
      </c>
      <c r="AF64" s="237">
        <v>280</v>
      </c>
      <c r="AG64" s="237">
        <v>205</v>
      </c>
      <c r="AH64" s="237">
        <v>235</v>
      </c>
      <c r="AI64" s="162"/>
    </row>
    <row r="65" spans="2:50" x14ac:dyDescent="0.35">
      <c r="B65" s="163"/>
      <c r="C65" s="161"/>
      <c r="D65" s="36"/>
      <c r="E65" s="113" t="s">
        <v>194</v>
      </c>
      <c r="F65" s="207">
        <f t="shared" si="3"/>
        <v>49</v>
      </c>
      <c r="G65" s="207">
        <f t="shared" si="3"/>
        <v>49</v>
      </c>
      <c r="H65" s="207">
        <f t="shared" si="3"/>
        <v>49</v>
      </c>
      <c r="I65" s="207">
        <f t="shared" si="3"/>
        <v>49</v>
      </c>
      <c r="J65" s="207">
        <f t="shared" si="3"/>
        <v>49</v>
      </c>
      <c r="K65" s="36"/>
      <c r="L65" s="36"/>
      <c r="M65" s="36"/>
      <c r="N65" s="36"/>
      <c r="O65" s="162"/>
      <c r="P65" s="36"/>
      <c r="Q65" s="209"/>
      <c r="R65" s="222">
        <v>49</v>
      </c>
      <c r="S65" s="222">
        <v>49</v>
      </c>
      <c r="T65" s="222">
        <v>49</v>
      </c>
      <c r="U65" s="222">
        <v>49</v>
      </c>
      <c r="V65" s="222">
        <v>49</v>
      </c>
      <c r="W65" s="36"/>
      <c r="X65" s="223">
        <v>49</v>
      </c>
      <c r="Y65" s="223">
        <v>49</v>
      </c>
      <c r="Z65" s="223">
        <v>49</v>
      </c>
      <c r="AA65" s="223">
        <v>49</v>
      </c>
      <c r="AB65" s="223">
        <v>49</v>
      </c>
      <c r="AC65" s="36"/>
      <c r="AD65" s="222">
        <v>49</v>
      </c>
      <c r="AE65" s="222">
        <v>49</v>
      </c>
      <c r="AF65" s="222">
        <v>49</v>
      </c>
      <c r="AG65" s="222">
        <v>49</v>
      </c>
      <c r="AH65" s="222">
        <v>49</v>
      </c>
      <c r="AI65" s="162"/>
      <c r="AX65" s="108"/>
    </row>
    <row r="66" spans="2:50" x14ac:dyDescent="0.35">
      <c r="B66" s="163"/>
      <c r="C66" s="161"/>
      <c r="D66" s="36"/>
      <c r="E66" s="36"/>
      <c r="F66" s="36"/>
      <c r="G66" s="36"/>
      <c r="H66" s="36"/>
      <c r="I66" s="36"/>
      <c r="J66" s="36"/>
      <c r="K66" s="36"/>
      <c r="L66" s="36"/>
      <c r="M66" s="36"/>
      <c r="N66" s="36"/>
      <c r="O66" s="162"/>
      <c r="P66" s="36"/>
      <c r="Q66" s="209"/>
      <c r="R66" s="36"/>
      <c r="S66" s="36"/>
      <c r="T66" s="36"/>
      <c r="U66" s="36"/>
      <c r="V66" s="36"/>
      <c r="W66" s="36"/>
      <c r="X66" s="36"/>
      <c r="Y66" s="36"/>
      <c r="Z66" s="36"/>
      <c r="AA66" s="36"/>
      <c r="AB66" s="36"/>
      <c r="AC66" s="36"/>
      <c r="AD66" s="36"/>
      <c r="AE66" s="36"/>
      <c r="AF66" s="36"/>
      <c r="AG66" s="36"/>
      <c r="AH66" s="36"/>
      <c r="AI66" s="162"/>
    </row>
    <row r="67" spans="2:50" x14ac:dyDescent="0.35">
      <c r="B67" s="163"/>
      <c r="C67" s="185" t="s">
        <v>52</v>
      </c>
      <c r="D67" s="45"/>
      <c r="E67" s="45"/>
      <c r="F67" s="45"/>
      <c r="G67" s="45"/>
      <c r="H67" s="45"/>
      <c r="I67" s="45"/>
      <c r="J67" s="45"/>
      <c r="K67" s="45"/>
      <c r="L67" s="36"/>
      <c r="M67" s="36"/>
      <c r="N67" s="36"/>
      <c r="O67" s="162"/>
      <c r="P67" s="36"/>
      <c r="Q67" s="209"/>
      <c r="R67" s="224" t="s">
        <v>210</v>
      </c>
      <c r="S67" s="45"/>
      <c r="T67" s="45"/>
      <c r="U67" s="45"/>
      <c r="V67" s="45"/>
      <c r="W67" s="45"/>
      <c r="X67" s="45"/>
      <c r="Y67" s="45"/>
      <c r="Z67" s="45"/>
      <c r="AA67" s="45"/>
      <c r="AB67" s="45"/>
      <c r="AC67" s="45"/>
      <c r="AD67" s="45"/>
      <c r="AE67" s="45"/>
      <c r="AF67" s="45"/>
      <c r="AG67" s="45"/>
      <c r="AH67" s="45"/>
      <c r="AI67" s="162"/>
    </row>
    <row r="68" spans="2:50" x14ac:dyDescent="0.35">
      <c r="B68" s="163"/>
      <c r="C68" s="161"/>
      <c r="D68" s="36"/>
      <c r="E68" s="36"/>
      <c r="F68" s="36"/>
      <c r="G68" s="36"/>
      <c r="H68" s="36"/>
      <c r="I68" s="36"/>
      <c r="J68" s="36"/>
      <c r="K68" s="36"/>
      <c r="L68" s="36"/>
      <c r="M68" s="36"/>
      <c r="N68" s="36"/>
      <c r="O68" s="162"/>
      <c r="P68" s="36"/>
      <c r="Q68" s="209"/>
      <c r="R68" s="36"/>
      <c r="S68" s="36"/>
      <c r="T68" s="36"/>
      <c r="U68" s="36"/>
      <c r="V68" s="36"/>
      <c r="W68" s="36"/>
      <c r="X68" s="36"/>
      <c r="Y68" s="36"/>
      <c r="Z68" s="36"/>
      <c r="AA68" s="36"/>
      <c r="AB68" s="36"/>
      <c r="AC68" s="36"/>
      <c r="AD68" s="36"/>
      <c r="AE68" s="36"/>
      <c r="AF68" s="36"/>
      <c r="AG68" s="36"/>
      <c r="AH68" s="36"/>
      <c r="AI68" s="162"/>
    </row>
    <row r="69" spans="2:50" x14ac:dyDescent="0.35">
      <c r="B69" s="163"/>
      <c r="C69" s="161"/>
      <c r="D69" s="36"/>
      <c r="E69" s="36"/>
      <c r="F69" s="181" t="s">
        <v>190</v>
      </c>
      <c r="G69" s="113" t="s">
        <v>14</v>
      </c>
      <c r="H69" s="113" t="s">
        <v>24</v>
      </c>
      <c r="I69" s="113" t="s">
        <v>18</v>
      </c>
      <c r="J69" s="113" t="s">
        <v>19</v>
      </c>
      <c r="K69" s="36"/>
      <c r="L69" s="36"/>
      <c r="M69" s="36"/>
      <c r="N69" s="36"/>
      <c r="O69" s="162"/>
      <c r="P69" s="36"/>
      <c r="Q69" s="209"/>
      <c r="R69" s="36"/>
      <c r="S69" s="225" t="s">
        <v>211</v>
      </c>
      <c r="T69" s="226"/>
      <c r="U69" s="227"/>
      <c r="V69" s="228"/>
      <c r="W69" s="227"/>
      <c r="X69" s="227"/>
      <c r="Y69" s="227"/>
      <c r="Z69" s="180"/>
      <c r="AA69" s="180"/>
      <c r="AB69" s="227"/>
      <c r="AC69" s="228"/>
      <c r="AD69" s="227"/>
      <c r="AE69" s="227"/>
      <c r="AF69" s="227"/>
      <c r="AG69" s="36"/>
      <c r="AH69" s="36"/>
      <c r="AI69" s="162"/>
    </row>
    <row r="70" spans="2:50" x14ac:dyDescent="0.35">
      <c r="B70" s="163"/>
      <c r="C70" s="161"/>
      <c r="D70" s="36"/>
      <c r="E70" s="153" t="s">
        <v>55</v>
      </c>
      <c r="F70" s="201">
        <v>0.15</v>
      </c>
      <c r="G70" s="201">
        <v>0.15</v>
      </c>
      <c r="H70" s="201">
        <v>0.15</v>
      </c>
      <c r="I70" s="201">
        <v>0.1</v>
      </c>
      <c r="J70" s="201">
        <v>0.2</v>
      </c>
      <c r="K70" s="36"/>
      <c r="L70" s="36"/>
      <c r="M70" s="36"/>
      <c r="N70" s="36"/>
      <c r="O70" s="162"/>
      <c r="P70" s="36"/>
      <c r="Q70" s="209"/>
      <c r="R70" s="36"/>
      <c r="S70" s="36"/>
      <c r="T70" s="36"/>
      <c r="U70" s="36" t="s">
        <v>174</v>
      </c>
      <c r="V70" s="213" t="s">
        <v>177</v>
      </c>
      <c r="W70" s="36"/>
      <c r="X70" s="36"/>
      <c r="Y70" s="36"/>
      <c r="Z70" s="36"/>
      <c r="AA70" s="36"/>
      <c r="AB70" s="36" t="s">
        <v>14</v>
      </c>
      <c r="AC70" s="161" t="s">
        <v>24</v>
      </c>
      <c r="AD70" s="36"/>
      <c r="AE70" s="36"/>
      <c r="AF70" s="36"/>
      <c r="AG70" s="36"/>
      <c r="AH70" s="36"/>
      <c r="AI70" s="162"/>
    </row>
    <row r="71" spans="2:50" x14ac:dyDescent="0.35">
      <c r="B71" s="163"/>
      <c r="C71" s="161"/>
      <c r="D71" s="36"/>
      <c r="E71" s="153" t="s">
        <v>56</v>
      </c>
      <c r="F71" s="201">
        <v>0.25</v>
      </c>
      <c r="G71" s="201">
        <v>0.25</v>
      </c>
      <c r="H71" s="201">
        <v>0.25</v>
      </c>
      <c r="I71" s="201">
        <v>0.25</v>
      </c>
      <c r="J71" s="201">
        <v>0.25</v>
      </c>
      <c r="K71" s="36"/>
      <c r="L71" s="36"/>
      <c r="M71" s="36"/>
      <c r="N71" s="36"/>
      <c r="O71" s="162"/>
      <c r="P71" s="36"/>
      <c r="Q71" s="209"/>
      <c r="R71" s="36"/>
      <c r="S71" s="211" t="s">
        <v>201</v>
      </c>
      <c r="T71" s="36"/>
      <c r="U71" s="186">
        <v>87</v>
      </c>
      <c r="V71" s="186">
        <v>19</v>
      </c>
      <c r="W71" s="36"/>
      <c r="X71" s="36"/>
      <c r="Y71" s="36"/>
      <c r="Z71" s="36"/>
      <c r="AA71" s="36"/>
      <c r="AB71" s="186">
        <v>561</v>
      </c>
      <c r="AC71" s="186">
        <v>602</v>
      </c>
      <c r="AD71" s="36"/>
      <c r="AE71" s="36"/>
      <c r="AF71" s="36"/>
      <c r="AG71" s="36"/>
      <c r="AH71" s="36"/>
      <c r="AI71" s="162"/>
    </row>
    <row r="72" spans="2:50" x14ac:dyDescent="0.35">
      <c r="B72" s="163"/>
      <c r="C72" s="161"/>
      <c r="D72" s="36"/>
      <c r="E72" s="153"/>
      <c r="F72" s="188"/>
      <c r="G72" s="188"/>
      <c r="H72" s="188"/>
      <c r="I72" s="188"/>
      <c r="J72" s="188"/>
      <c r="K72" s="36"/>
      <c r="L72" s="36"/>
      <c r="M72" s="36"/>
      <c r="N72" s="36"/>
      <c r="O72" s="162"/>
      <c r="P72" s="36"/>
      <c r="Q72" s="209"/>
      <c r="R72" s="36"/>
      <c r="S72" s="161"/>
      <c r="T72" s="36"/>
      <c r="U72" s="36"/>
      <c r="V72" s="36"/>
      <c r="W72" s="36"/>
      <c r="X72" s="36"/>
      <c r="Y72" s="36"/>
      <c r="Z72" s="36"/>
      <c r="AA72" s="36"/>
      <c r="AB72" s="36"/>
      <c r="AC72" s="36"/>
      <c r="AD72" s="36"/>
      <c r="AE72" s="36"/>
      <c r="AF72" s="36"/>
      <c r="AG72" s="36"/>
      <c r="AH72" s="36"/>
      <c r="AI72" s="162"/>
    </row>
    <row r="73" spans="2:50" x14ac:dyDescent="0.35">
      <c r="B73" s="163"/>
      <c r="C73" s="185" t="s">
        <v>63</v>
      </c>
      <c r="D73" s="45"/>
      <c r="E73" s="189"/>
      <c r="F73" s="190"/>
      <c r="G73" s="190"/>
      <c r="H73" s="190"/>
      <c r="I73" s="190"/>
      <c r="J73" s="190"/>
      <c r="K73" s="45"/>
      <c r="L73" s="36"/>
      <c r="M73" s="36"/>
      <c r="N73" s="36"/>
      <c r="O73" s="162"/>
      <c r="P73" s="36"/>
      <c r="Q73" s="209"/>
      <c r="R73" s="36"/>
      <c r="S73" s="36"/>
      <c r="T73" s="36"/>
      <c r="U73" s="242" t="s">
        <v>214</v>
      </c>
      <c r="V73" s="242"/>
      <c r="W73" s="36"/>
      <c r="X73" s="211" t="s">
        <v>215</v>
      </c>
      <c r="Y73" s="36"/>
      <c r="Z73" s="36"/>
      <c r="AA73" s="36"/>
      <c r="AB73" s="242" t="s">
        <v>214</v>
      </c>
      <c r="AC73" s="242"/>
      <c r="AD73" s="36"/>
      <c r="AE73" s="211" t="s">
        <v>215</v>
      </c>
      <c r="AF73" s="36"/>
      <c r="AG73" s="36"/>
      <c r="AH73" s="36"/>
      <c r="AI73" s="162"/>
    </row>
    <row r="74" spans="2:50" x14ac:dyDescent="0.35">
      <c r="B74" s="163"/>
      <c r="C74" s="161"/>
      <c r="D74" s="36"/>
      <c r="E74" s="153"/>
      <c r="F74" s="188"/>
      <c r="G74" s="188"/>
      <c r="H74" s="188"/>
      <c r="I74" s="188"/>
      <c r="J74" s="188"/>
      <c r="K74" s="36"/>
      <c r="L74" s="36"/>
      <c r="M74" s="36"/>
      <c r="N74" s="36"/>
      <c r="O74" s="162"/>
      <c r="P74" s="36"/>
      <c r="Q74" s="209"/>
      <c r="R74" s="36"/>
      <c r="S74" s="161"/>
      <c r="T74" s="36"/>
      <c r="U74" s="36" t="s">
        <v>174</v>
      </c>
      <c r="V74" s="213" t="s">
        <v>177</v>
      </c>
      <c r="W74" s="36" t="s">
        <v>175</v>
      </c>
      <c r="X74" s="36" t="s">
        <v>176</v>
      </c>
      <c r="Y74" s="36" t="s">
        <v>177</v>
      </c>
      <c r="Z74" s="216" t="s">
        <v>187</v>
      </c>
      <c r="AA74" s="36"/>
      <c r="AB74" s="36" t="s">
        <v>14</v>
      </c>
      <c r="AC74" s="36" t="s">
        <v>24</v>
      </c>
      <c r="AD74" s="36" t="s">
        <v>175</v>
      </c>
      <c r="AE74" s="36" t="s">
        <v>14</v>
      </c>
      <c r="AF74" s="36" t="s">
        <v>24</v>
      </c>
      <c r="AG74" s="216" t="s">
        <v>187</v>
      </c>
      <c r="AH74" s="36"/>
      <c r="AI74" s="162"/>
    </row>
    <row r="75" spans="2:50" x14ac:dyDescent="0.35">
      <c r="B75" s="163"/>
      <c r="C75" s="161"/>
      <c r="D75" s="36"/>
      <c r="E75" s="188"/>
      <c r="F75" s="191" t="s">
        <v>71</v>
      </c>
      <c r="G75" s="188">
        <v>0.27</v>
      </c>
      <c r="H75" s="36"/>
      <c r="I75" s="188"/>
      <c r="J75" s="192"/>
      <c r="K75" s="36"/>
      <c r="L75" s="36"/>
      <c r="M75" s="36"/>
      <c r="N75" s="36"/>
      <c r="O75" s="162"/>
      <c r="P75" s="36"/>
      <c r="Q75" s="209"/>
      <c r="R75" s="36"/>
      <c r="S75" s="161" t="s">
        <v>15</v>
      </c>
      <c r="T75" s="36"/>
      <c r="U75" s="186">
        <v>26</v>
      </c>
      <c r="V75" s="186">
        <v>24</v>
      </c>
      <c r="W75" s="215">
        <f>(V75-U75)/U75</f>
        <v>-7.6923076923076927E-2</v>
      </c>
      <c r="X75" s="148">
        <f>(R62*($U$71+$V$71))/(($U$71+((1+W75))*$V$71))</f>
        <v>20.279617365710081</v>
      </c>
      <c r="Y75" s="148">
        <f>X75*(1+W75)</f>
        <v>18.719646799116997</v>
      </c>
      <c r="Z75" s="217" t="str">
        <f>IF(((87/106)*X75)+((19/106)*Y75)=R62,"OK","Error")</f>
        <v>OK</v>
      </c>
      <c r="AA75" s="36"/>
      <c r="AB75" s="186">
        <v>4</v>
      </c>
      <c r="AC75" s="186">
        <v>3</v>
      </c>
      <c r="AD75" s="215">
        <f>(AC75-AB75)/AB75</f>
        <v>-0.25</v>
      </c>
      <c r="AE75" s="148">
        <f>(R62*($AB$71+$AC$71))/(($AB$71+((1+AD75))*$AC$71))</f>
        <v>22.972839506172839</v>
      </c>
      <c r="AF75" s="148">
        <f>AE75*(1+AD75)</f>
        <v>17.229629629629628</v>
      </c>
      <c r="AG75" s="217" t="str">
        <f>IF((($AB$71/($AB$71+$AC$71))*AE75)+(($AC$71/($AB$71+$AC$71))*AF75)=R62,"OK","Error")</f>
        <v>OK</v>
      </c>
      <c r="AH75" s="36"/>
      <c r="AI75" s="162"/>
    </row>
    <row r="76" spans="2:50" x14ac:dyDescent="0.35">
      <c r="B76" s="163"/>
      <c r="C76" s="161"/>
      <c r="D76" s="36"/>
      <c r="E76" s="188"/>
      <c r="F76" s="191" t="s">
        <v>66</v>
      </c>
      <c r="G76" s="188">
        <v>0.9</v>
      </c>
      <c r="H76" s="36"/>
      <c r="I76" s="188"/>
      <c r="J76" s="188"/>
      <c r="K76" s="36"/>
      <c r="L76" s="36"/>
      <c r="M76" s="36"/>
      <c r="N76" s="36"/>
      <c r="O76" s="162"/>
      <c r="P76" s="36"/>
      <c r="Q76" s="209"/>
      <c r="R76" s="36"/>
      <c r="S76" s="161" t="s">
        <v>16</v>
      </c>
      <c r="T76" s="36"/>
      <c r="U76" s="186">
        <v>50</v>
      </c>
      <c r="V76" s="186">
        <v>92</v>
      </c>
      <c r="W76" s="215">
        <f t="shared" ref="W76:W77" si="4">(V76-U76)/U76</f>
        <v>0.84</v>
      </c>
      <c r="X76" s="148">
        <f>(R63*($U$71+$V$71))/(($U$71+((1+W76))*$V$71))</f>
        <v>34.765496884224341</v>
      </c>
      <c r="Y76" s="148">
        <f t="shared" ref="Y76:Y77" si="5">X76*(1+W76)</f>
        <v>63.968514266972782</v>
      </c>
      <c r="Z76" s="217" t="str">
        <f>IF(((87/106)*X76)+((19/106)*Y76)=R63,"OK","Error")</f>
        <v>OK</v>
      </c>
      <c r="AA76" s="36"/>
      <c r="AB76" s="186">
        <v>24</v>
      </c>
      <c r="AC76" s="186">
        <v>10</v>
      </c>
      <c r="AD76" s="215">
        <f t="shared" ref="AD76:AD77" si="6">(AC76-AB76)/AB76</f>
        <v>-0.58333333333333337</v>
      </c>
      <c r="AE76" s="148">
        <f>(R63*($AB$71+$AC$71))/(($AB$71+((1+AD76))*$AC$71))</f>
        <v>57.302401970847882</v>
      </c>
      <c r="AF76" s="148">
        <f t="shared" ref="AF76:AF77" si="7">AE76*(1+AD76)</f>
        <v>23.876000821186615</v>
      </c>
      <c r="AG76" s="217" t="str">
        <f>IF((($AB$71/($AB$71+$AC$71))*AE76)+(($AC$71/($AB$71+$AC$71))*AF76)=R63,"OK","Error")</f>
        <v>OK</v>
      </c>
      <c r="AH76" s="36"/>
      <c r="AI76" s="162"/>
    </row>
    <row r="77" spans="2:50" x14ac:dyDescent="0.35">
      <c r="B77" s="163"/>
      <c r="C77" s="161"/>
      <c r="D77" s="36"/>
      <c r="E77" s="193"/>
      <c r="F77" s="191" t="s">
        <v>72</v>
      </c>
      <c r="G77" s="193">
        <v>0</v>
      </c>
      <c r="H77" s="36"/>
      <c r="I77" s="188"/>
      <c r="J77" s="188"/>
      <c r="K77" s="36"/>
      <c r="L77" s="36"/>
      <c r="M77" s="36"/>
      <c r="N77" s="36"/>
      <c r="O77" s="162"/>
      <c r="P77" s="36"/>
      <c r="Q77" s="209"/>
      <c r="R77" s="36"/>
      <c r="S77" s="161" t="s">
        <v>17</v>
      </c>
      <c r="T77" s="36"/>
      <c r="U77" s="186">
        <v>246</v>
      </c>
      <c r="V77" s="186">
        <v>281</v>
      </c>
      <c r="W77" s="215">
        <f t="shared" si="4"/>
        <v>0.14227642276422764</v>
      </c>
      <c r="X77" s="148">
        <f>(R64*($U$71+$V$71))/(($U$71+((1+W77))*$V$71))</f>
        <v>146.26977300774092</v>
      </c>
      <c r="Y77" s="148">
        <f t="shared" si="5"/>
        <v>167.0805130698179</v>
      </c>
      <c r="Z77" s="217" t="str">
        <f>IF(((87/106)*X77)+((19/106)*Y77)=R64,"OK","Error")</f>
        <v>OK</v>
      </c>
      <c r="AA77" s="36"/>
      <c r="AB77" s="186">
        <v>50</v>
      </c>
      <c r="AC77" s="186">
        <v>103</v>
      </c>
      <c r="AD77" s="215">
        <f t="shared" si="6"/>
        <v>1.06</v>
      </c>
      <c r="AE77" s="148">
        <f>(R64*($AB$71+$AC$71))/(($AB$71+((1+AD77))*$AC$71))</f>
        <v>96.856400461934783</v>
      </c>
      <c r="AF77" s="148">
        <f t="shared" si="7"/>
        <v>199.52418495158565</v>
      </c>
      <c r="AG77" s="217" t="str">
        <f>IF((($AB$71/($AB$71+$AC$71))*AE77)+(($AC$71/($AB$71+$AC$71))*AF77)=R64,"OK","Error")</f>
        <v>OK</v>
      </c>
      <c r="AH77" s="36"/>
      <c r="AI77" s="162"/>
    </row>
    <row r="78" spans="2:50" x14ac:dyDescent="0.35">
      <c r="B78" s="163"/>
      <c r="C78" s="161"/>
      <c r="D78" s="36"/>
      <c r="E78" s="36"/>
      <c r="F78" s="36"/>
      <c r="G78" s="36"/>
      <c r="H78" s="36"/>
      <c r="I78" s="36"/>
      <c r="J78" s="36"/>
      <c r="K78" s="36"/>
      <c r="L78" s="36"/>
      <c r="M78" s="36"/>
      <c r="N78" s="36"/>
      <c r="O78" s="162"/>
      <c r="P78" s="36"/>
      <c r="Q78" s="209"/>
      <c r="R78" s="36"/>
      <c r="S78" s="36"/>
      <c r="T78" s="36"/>
      <c r="U78" s="36"/>
      <c r="V78" s="36"/>
      <c r="W78" s="36"/>
      <c r="X78" s="36"/>
      <c r="Y78" s="36"/>
      <c r="Z78" s="36"/>
      <c r="AA78" s="36"/>
      <c r="AB78" s="36"/>
      <c r="AC78" s="36"/>
      <c r="AD78" s="36"/>
      <c r="AE78" s="36"/>
      <c r="AF78" s="36"/>
      <c r="AG78" s="36"/>
      <c r="AH78" s="36"/>
      <c r="AI78" s="162"/>
    </row>
    <row r="79" spans="2:50" x14ac:dyDescent="0.35">
      <c r="B79" s="163"/>
      <c r="C79" s="182" t="s">
        <v>60</v>
      </c>
      <c r="D79" s="45"/>
      <c r="E79" s="45"/>
      <c r="F79" s="45"/>
      <c r="G79" s="45"/>
      <c r="H79" s="45"/>
      <c r="I79" s="45"/>
      <c r="J79" s="45"/>
      <c r="K79" s="45"/>
      <c r="L79" s="36"/>
      <c r="M79" s="36"/>
      <c r="N79" s="36"/>
      <c r="O79" s="162"/>
      <c r="P79" s="36"/>
      <c r="Q79" s="209"/>
      <c r="R79" s="36"/>
      <c r="S79" s="36"/>
      <c r="T79" s="36"/>
      <c r="U79" s="36"/>
      <c r="V79" s="36"/>
      <c r="W79" s="36"/>
      <c r="X79" s="36"/>
      <c r="Y79" s="36"/>
      <c r="Z79" s="36"/>
      <c r="AA79" s="36"/>
      <c r="AB79" s="36"/>
      <c r="AC79" s="36"/>
      <c r="AD79" s="36"/>
      <c r="AE79" s="36"/>
      <c r="AF79" s="36"/>
      <c r="AG79" s="36"/>
      <c r="AH79" s="36"/>
      <c r="AI79" s="162"/>
    </row>
    <row r="80" spans="2:50" x14ac:dyDescent="0.35">
      <c r="B80" s="163"/>
      <c r="C80" s="161"/>
      <c r="D80" s="36"/>
      <c r="E80" s="36"/>
      <c r="F80" s="36"/>
      <c r="G80" s="36"/>
      <c r="H80" s="36"/>
      <c r="I80" s="36"/>
      <c r="J80" s="36"/>
      <c r="K80" s="36"/>
      <c r="L80" s="36"/>
      <c r="M80" s="36"/>
      <c r="N80" s="36"/>
      <c r="O80" s="162"/>
      <c r="P80" s="36"/>
      <c r="Q80" s="209"/>
      <c r="R80" s="36"/>
      <c r="S80" s="225" t="s">
        <v>212</v>
      </c>
      <c r="T80" s="226"/>
      <c r="U80" s="227"/>
      <c r="V80" s="228"/>
      <c r="W80" s="227"/>
      <c r="X80" s="227"/>
      <c r="Y80" s="227"/>
      <c r="Z80" s="180"/>
      <c r="AA80" s="180"/>
      <c r="AB80" s="227"/>
      <c r="AC80" s="228"/>
      <c r="AD80" s="227"/>
      <c r="AE80" s="227"/>
      <c r="AF80" s="227"/>
      <c r="AG80" s="36"/>
      <c r="AH80" s="36"/>
      <c r="AI80" s="162"/>
    </row>
    <row r="81" spans="2:35" x14ac:dyDescent="0.35">
      <c r="B81" s="163"/>
      <c r="C81" s="161"/>
      <c r="D81" s="36"/>
      <c r="E81" s="36"/>
      <c r="F81" s="153" t="s">
        <v>64</v>
      </c>
      <c r="G81" s="188">
        <v>0.1</v>
      </c>
      <c r="H81" s="36"/>
      <c r="I81" s="36"/>
      <c r="J81" s="36"/>
      <c r="K81" s="36"/>
      <c r="L81" s="36"/>
      <c r="M81" s="36"/>
      <c r="N81" s="36"/>
      <c r="O81" s="162"/>
      <c r="P81" s="36"/>
      <c r="Q81" s="209"/>
      <c r="R81" s="36"/>
      <c r="S81" s="36"/>
      <c r="T81" s="36"/>
      <c r="U81" s="36" t="s">
        <v>174</v>
      </c>
      <c r="V81" s="213" t="s">
        <v>177</v>
      </c>
      <c r="W81" s="36"/>
      <c r="X81" s="36"/>
      <c r="Y81" s="36"/>
      <c r="Z81" s="36"/>
      <c r="AB81" s="36" t="s">
        <v>14</v>
      </c>
      <c r="AC81" s="161" t="s">
        <v>24</v>
      </c>
      <c r="AD81" s="36"/>
      <c r="AE81" s="36"/>
      <c r="AF81" s="36"/>
      <c r="AG81" s="36"/>
      <c r="AH81" s="36"/>
      <c r="AI81" s="162"/>
    </row>
    <row r="82" spans="2:35" x14ac:dyDescent="0.35">
      <c r="B82" s="163"/>
      <c r="C82" s="161"/>
      <c r="D82" s="36"/>
      <c r="E82" s="36"/>
      <c r="F82" s="153"/>
      <c r="G82" s="188"/>
      <c r="H82" s="36"/>
      <c r="I82" s="36"/>
      <c r="J82" s="36"/>
      <c r="K82" s="36"/>
      <c r="L82" s="36"/>
      <c r="M82" s="36"/>
      <c r="N82" s="36"/>
      <c r="O82" s="162"/>
      <c r="P82" s="36"/>
      <c r="Q82" s="209"/>
      <c r="R82" s="36"/>
      <c r="S82" s="229" t="s">
        <v>201</v>
      </c>
      <c r="T82" s="186"/>
      <c r="U82" s="186">
        <v>87</v>
      </c>
      <c r="V82" s="186">
        <v>19</v>
      </c>
      <c r="W82" s="36"/>
      <c r="X82" s="36"/>
      <c r="Y82" s="36"/>
      <c r="Z82" s="36"/>
      <c r="AB82" s="186">
        <v>561</v>
      </c>
      <c r="AC82" s="186">
        <v>602</v>
      </c>
      <c r="AD82" s="36"/>
      <c r="AE82" s="36"/>
      <c r="AF82" s="36"/>
      <c r="AG82" s="36"/>
      <c r="AH82" s="36"/>
      <c r="AI82" s="162"/>
    </row>
    <row r="83" spans="2:35" x14ac:dyDescent="0.35">
      <c r="B83" s="163"/>
      <c r="C83" s="185" t="s">
        <v>136</v>
      </c>
      <c r="D83" s="182"/>
      <c r="E83" s="182"/>
      <c r="F83" s="45"/>
      <c r="G83" s="45"/>
      <c r="H83" s="45"/>
      <c r="I83" s="45"/>
      <c r="J83" s="45"/>
      <c r="K83" s="45"/>
      <c r="L83" s="36"/>
      <c r="M83" s="36"/>
      <c r="N83" s="36"/>
      <c r="O83" s="162"/>
      <c r="P83" s="36"/>
      <c r="Q83" s="209"/>
      <c r="R83" s="36"/>
      <c r="S83" s="36"/>
      <c r="T83" s="36"/>
      <c r="U83" s="36"/>
      <c r="V83" s="36"/>
      <c r="W83" s="36"/>
      <c r="X83" s="36"/>
      <c r="Y83" s="36"/>
      <c r="Z83" s="36"/>
      <c r="AA83" s="36"/>
      <c r="AB83" s="36"/>
      <c r="AC83" s="36"/>
      <c r="AD83" s="36"/>
      <c r="AE83" s="36"/>
      <c r="AF83" s="36"/>
      <c r="AG83" s="36"/>
      <c r="AH83" s="36"/>
      <c r="AI83" s="162"/>
    </row>
    <row r="84" spans="2:35" x14ac:dyDescent="0.35">
      <c r="B84" s="163"/>
      <c r="C84" s="161"/>
      <c r="D84" s="161"/>
      <c r="E84" s="161"/>
      <c r="F84" s="36"/>
      <c r="G84" s="120" t="s">
        <v>190</v>
      </c>
      <c r="H84" s="38" t="s">
        <v>14</v>
      </c>
      <c r="I84" s="38" t="s">
        <v>24</v>
      </c>
      <c r="J84" s="38" t="s">
        <v>18</v>
      </c>
      <c r="K84" s="38" t="s">
        <v>19</v>
      </c>
      <c r="L84" s="36"/>
      <c r="M84" s="36"/>
      <c r="N84" s="36"/>
      <c r="O84" s="162"/>
      <c r="P84" s="36"/>
      <c r="Q84" s="209"/>
      <c r="R84" s="36"/>
      <c r="S84" s="230"/>
      <c r="T84" s="36"/>
      <c r="U84" s="242" t="s">
        <v>214</v>
      </c>
      <c r="V84" s="242"/>
      <c r="W84" s="36"/>
      <c r="X84" s="211" t="s">
        <v>215</v>
      </c>
      <c r="Y84" s="36"/>
      <c r="Z84" s="36"/>
      <c r="AA84" s="36"/>
      <c r="AB84" s="242" t="s">
        <v>214</v>
      </c>
      <c r="AC84" s="242"/>
      <c r="AD84" s="36"/>
      <c r="AE84" s="211" t="s">
        <v>215</v>
      </c>
      <c r="AF84" s="36"/>
      <c r="AG84" s="36"/>
      <c r="AH84" s="36"/>
      <c r="AI84" s="162"/>
    </row>
    <row r="85" spans="2:35" x14ac:dyDescent="0.35">
      <c r="B85" s="163"/>
      <c r="C85" s="161"/>
      <c r="D85" s="161"/>
      <c r="E85" s="161"/>
      <c r="F85" s="191" t="s">
        <v>142</v>
      </c>
      <c r="G85" s="194">
        <v>0.8</v>
      </c>
      <c r="H85" s="194">
        <v>0.8</v>
      </c>
      <c r="I85" s="194">
        <v>0.8</v>
      </c>
      <c r="J85" s="194">
        <v>0.85</v>
      </c>
      <c r="K85" s="194">
        <v>0.7</v>
      </c>
      <c r="L85" s="36"/>
      <c r="M85" s="36"/>
      <c r="N85" s="36"/>
      <c r="O85" s="162"/>
      <c r="P85" s="36"/>
      <c r="Q85" s="209"/>
      <c r="R85" s="36"/>
      <c r="S85" s="230"/>
      <c r="T85" s="186"/>
      <c r="U85" s="36" t="s">
        <v>174</v>
      </c>
      <c r="V85" s="213" t="s">
        <v>177</v>
      </c>
      <c r="W85" s="36" t="s">
        <v>175</v>
      </c>
      <c r="X85" s="36" t="s">
        <v>176</v>
      </c>
      <c r="Y85" s="36" t="s">
        <v>177</v>
      </c>
      <c r="Z85" s="216" t="s">
        <v>187</v>
      </c>
      <c r="AA85" s="36"/>
      <c r="AB85" s="36" t="s">
        <v>14</v>
      </c>
      <c r="AC85" s="36" t="s">
        <v>24</v>
      </c>
      <c r="AD85" s="36" t="s">
        <v>175</v>
      </c>
      <c r="AE85" s="36" t="s">
        <v>14</v>
      </c>
      <c r="AF85" s="36" t="s">
        <v>24</v>
      </c>
      <c r="AG85" s="216" t="s">
        <v>187</v>
      </c>
      <c r="AH85" s="36"/>
      <c r="AI85" s="162"/>
    </row>
    <row r="86" spans="2:35" x14ac:dyDescent="0.35">
      <c r="B86" s="163"/>
      <c r="C86" s="161"/>
      <c r="D86" s="161"/>
      <c r="E86" s="161"/>
      <c r="F86" s="191" t="s">
        <v>141</v>
      </c>
      <c r="G86" s="36">
        <v>10</v>
      </c>
      <c r="H86" s="36">
        <v>10</v>
      </c>
      <c r="I86" s="36">
        <v>9</v>
      </c>
      <c r="J86" s="36">
        <v>9</v>
      </c>
      <c r="K86" s="36">
        <v>12</v>
      </c>
      <c r="L86" s="36"/>
      <c r="M86" s="36"/>
      <c r="N86" s="36"/>
      <c r="O86" s="162"/>
      <c r="P86" s="36"/>
      <c r="Q86" s="209"/>
      <c r="R86" s="36"/>
      <c r="S86" s="230" t="s">
        <v>15</v>
      </c>
      <c r="T86" s="36"/>
      <c r="U86" s="186">
        <v>26</v>
      </c>
      <c r="V86" s="186">
        <v>24</v>
      </c>
      <c r="W86" s="215">
        <f>(V86-U86)/U86</f>
        <v>-7.6923076923076927E-2</v>
      </c>
      <c r="X86" s="148">
        <f>(X62*($U$82+$V$82))/(($U$82+((1+W86))*$V$82))</f>
        <v>30.419426048565118</v>
      </c>
      <c r="Y86" s="148">
        <f>X86*(1+W86)</f>
        <v>28.079470198675494</v>
      </c>
      <c r="Z86" s="217" t="str">
        <f>IF(((87/106)*X86)+((19/106)*Y86)=X62,"OK","Error")</f>
        <v>OK</v>
      </c>
      <c r="AA86" s="36"/>
      <c r="AB86" s="186">
        <v>4</v>
      </c>
      <c r="AC86" s="186">
        <v>3</v>
      </c>
      <c r="AD86" s="215">
        <f>(AC86-AB86)/AB86</f>
        <v>-0.25</v>
      </c>
      <c r="AE86" s="148">
        <f>(X62*($AB$82+$AC$82))/(($AB$82+((1+AD86))*$AC$82))</f>
        <v>34.459259259259262</v>
      </c>
      <c r="AF86" s="148">
        <f>AE86*(1+AD86)</f>
        <v>25.844444444444449</v>
      </c>
      <c r="AG86" s="217" t="str">
        <f>IF((($AB$71/($AB$71+$AC$71))*AE86)+(($AC$71/($AB$71+$AC$71))*AF86)=X62,"OK","Error")</f>
        <v>OK</v>
      </c>
      <c r="AH86" s="36"/>
      <c r="AI86" s="162"/>
    </row>
    <row r="87" spans="2:35" x14ac:dyDescent="0.35">
      <c r="B87" s="163"/>
      <c r="C87" s="161"/>
      <c r="D87" s="161"/>
      <c r="E87" s="161"/>
      <c r="F87" s="191" t="s">
        <v>30</v>
      </c>
      <c r="G87" s="36">
        <v>2</v>
      </c>
      <c r="H87" s="36">
        <v>2</v>
      </c>
      <c r="I87" s="36">
        <v>2</v>
      </c>
      <c r="J87" s="36">
        <v>2</v>
      </c>
      <c r="K87" s="36">
        <v>5</v>
      </c>
      <c r="L87" s="36"/>
      <c r="M87" s="36"/>
      <c r="N87" s="36"/>
      <c r="O87" s="162"/>
      <c r="P87" s="36"/>
      <c r="Q87" s="209"/>
      <c r="R87" s="36"/>
      <c r="S87" s="230" t="s">
        <v>16</v>
      </c>
      <c r="T87" s="36"/>
      <c r="U87" s="186">
        <v>50</v>
      </c>
      <c r="V87" s="186">
        <v>92</v>
      </c>
      <c r="W87" s="215">
        <f t="shared" ref="W87:W88" si="8">(V87-U87)/U87</f>
        <v>0.84</v>
      </c>
      <c r="X87" s="148">
        <f>(X63*($U$82+$V$82))/(($U$82+((1+W87))*$V$82))</f>
        <v>43.45687110528042</v>
      </c>
      <c r="Y87" s="148">
        <f t="shared" ref="Y87:Y88" si="9">X87*(1+W87)</f>
        <v>79.960642833715966</v>
      </c>
      <c r="Z87" s="217" t="str">
        <f>IF(((87/106)*X87)+((19/106)*Y87)=X63,"OK","Error")</f>
        <v>OK</v>
      </c>
      <c r="AA87" s="36"/>
      <c r="AB87" s="186">
        <v>24</v>
      </c>
      <c r="AC87" s="186">
        <v>10</v>
      </c>
      <c r="AD87" s="215">
        <f t="shared" ref="AD87:AD88" si="10">(AC87-AB87)/AB87</f>
        <v>-0.58333333333333337</v>
      </c>
      <c r="AE87" s="148">
        <f>(X63*($AB$82+$AC$82))/(($AB$82+((1+AD87))*$AC$82))</f>
        <v>71.628002463559852</v>
      </c>
      <c r="AF87" s="148">
        <f t="shared" ref="AF87:AF88" si="11">AE87*(1+AD87)</f>
        <v>29.845001026483271</v>
      </c>
      <c r="AG87" s="217" t="str">
        <f>IF((($AB$71/($AB$71+$AC$71))*AE87)+(($AC$71/($AB$71+$AC$71))*AF87)=X63,"OK","Error")</f>
        <v>OK</v>
      </c>
      <c r="AH87" s="36"/>
      <c r="AI87" s="162"/>
    </row>
    <row r="88" spans="2:35" x14ac:dyDescent="0.35">
      <c r="B88" s="163"/>
      <c r="C88" s="161"/>
      <c r="D88" s="161"/>
      <c r="E88" s="161"/>
      <c r="F88" s="161"/>
      <c r="G88" s="36"/>
      <c r="H88" s="36"/>
      <c r="I88" s="36"/>
      <c r="J88" s="36"/>
      <c r="K88" s="36"/>
      <c r="L88" s="36"/>
      <c r="M88" s="36"/>
      <c r="N88" s="36"/>
      <c r="O88" s="162"/>
      <c r="P88" s="36"/>
      <c r="Q88" s="209"/>
      <c r="R88" s="36"/>
      <c r="S88" s="230" t="s">
        <v>17</v>
      </c>
      <c r="T88" s="36"/>
      <c r="U88" s="186">
        <v>246</v>
      </c>
      <c r="V88" s="186">
        <v>281</v>
      </c>
      <c r="W88" s="215">
        <f t="shared" si="8"/>
        <v>0.14227642276422764</v>
      </c>
      <c r="X88" s="148">
        <f>(X64*($U$82+$V$82))/(($U$82+((1+W88))*$V$82))</f>
        <v>175.5237276092891</v>
      </c>
      <c r="Y88" s="148">
        <f t="shared" si="9"/>
        <v>200.49661568378147</v>
      </c>
      <c r="Z88" s="217" t="str">
        <f>IF(((87/106)*X88)+((19/106)*Y88)=X64,"OK","Error")</f>
        <v>OK</v>
      </c>
      <c r="AA88" s="36"/>
      <c r="AB88" s="186">
        <v>50</v>
      </c>
      <c r="AC88" s="186">
        <v>103</v>
      </c>
      <c r="AD88" s="215">
        <f t="shared" si="10"/>
        <v>1.06</v>
      </c>
      <c r="AE88" s="148">
        <f>(X64*($AB$82+$AC$82))/(($AB$82+((1+AD88))*$AC$82))</f>
        <v>116.22768055432175</v>
      </c>
      <c r="AF88" s="148">
        <f t="shared" si="11"/>
        <v>239.42902194190282</v>
      </c>
      <c r="AG88" s="217" t="str">
        <f>IF((($AB$71/($AB$71+$AC$71))*AE88)+(($AC$71/($AB$71+$AC$71))*AF88)=X64,"OK","Error")</f>
        <v>OK</v>
      </c>
      <c r="AH88" s="36"/>
      <c r="AI88" s="162"/>
    </row>
    <row r="89" spans="2:35" x14ac:dyDescent="0.35">
      <c r="B89" s="163"/>
      <c r="C89" s="185" t="s">
        <v>169</v>
      </c>
      <c r="D89" s="182"/>
      <c r="E89" s="182"/>
      <c r="F89" s="45"/>
      <c r="G89" s="45"/>
      <c r="H89" s="45"/>
      <c r="I89" s="45"/>
      <c r="J89" s="45"/>
      <c r="K89" s="45"/>
      <c r="L89" s="36"/>
      <c r="M89" s="36"/>
      <c r="N89" s="36"/>
      <c r="O89" s="162"/>
      <c r="P89" s="36"/>
      <c r="Q89" s="209"/>
      <c r="R89" s="36"/>
      <c r="S89" s="230"/>
      <c r="T89" s="36"/>
      <c r="U89" s="36"/>
      <c r="V89" s="36"/>
      <c r="W89" s="36"/>
      <c r="X89" s="36"/>
      <c r="Y89" s="36"/>
      <c r="Z89" s="36"/>
      <c r="AA89" s="36"/>
      <c r="AB89" s="36"/>
      <c r="AC89" s="36"/>
      <c r="AD89" s="36"/>
      <c r="AE89" s="36"/>
      <c r="AF89" s="36"/>
      <c r="AG89" s="36"/>
      <c r="AH89" s="36"/>
      <c r="AI89" s="162"/>
    </row>
    <row r="90" spans="2:35" x14ac:dyDescent="0.35">
      <c r="B90" s="163"/>
      <c r="C90" s="161"/>
      <c r="D90" s="161"/>
      <c r="E90" s="161"/>
      <c r="F90" s="36"/>
      <c r="G90" s="36"/>
      <c r="H90" s="36"/>
      <c r="I90" s="36"/>
      <c r="J90" s="36"/>
      <c r="K90" s="36"/>
      <c r="L90" s="36"/>
      <c r="M90" s="36"/>
      <c r="N90" s="36"/>
      <c r="O90" s="162"/>
      <c r="P90" s="36"/>
      <c r="Q90" s="209"/>
      <c r="R90" s="36"/>
      <c r="S90" s="230"/>
      <c r="T90" s="36"/>
      <c r="U90" s="36"/>
      <c r="V90" s="36"/>
      <c r="W90" s="36"/>
      <c r="X90" s="36"/>
      <c r="Y90" s="210"/>
      <c r="Z90" s="36"/>
      <c r="AA90" s="36"/>
      <c r="AB90" s="36"/>
      <c r="AC90" s="36"/>
      <c r="AD90" s="36"/>
      <c r="AE90" s="36"/>
      <c r="AF90" s="36"/>
      <c r="AG90" s="36"/>
      <c r="AH90" s="36"/>
      <c r="AI90" s="162"/>
    </row>
    <row r="91" spans="2:35" x14ac:dyDescent="0.35">
      <c r="B91" s="163"/>
      <c r="C91" s="161"/>
      <c r="D91" s="161"/>
      <c r="E91" s="161"/>
      <c r="F91" s="195" t="s">
        <v>169</v>
      </c>
      <c r="G91" s="188">
        <v>0.1</v>
      </c>
      <c r="H91" s="36"/>
      <c r="I91" s="36"/>
      <c r="J91" s="36"/>
      <c r="K91" s="36"/>
      <c r="L91" s="36"/>
      <c r="M91" s="36"/>
      <c r="N91" s="36"/>
      <c r="O91" s="162"/>
      <c r="P91" s="36"/>
      <c r="Q91" s="209"/>
      <c r="R91" s="36"/>
      <c r="S91" s="225" t="s">
        <v>213</v>
      </c>
      <c r="T91" s="226"/>
      <c r="U91" s="227"/>
      <c r="V91" s="228"/>
      <c r="W91" s="227"/>
      <c r="X91" s="227"/>
      <c r="Y91" s="227"/>
      <c r="Z91" s="180"/>
      <c r="AA91" s="180"/>
      <c r="AB91" s="227"/>
      <c r="AC91" s="228"/>
      <c r="AD91" s="227"/>
      <c r="AE91" s="227"/>
      <c r="AF91" s="227"/>
      <c r="AG91" s="36"/>
      <c r="AH91" s="36"/>
      <c r="AI91" s="162"/>
    </row>
    <row r="92" spans="2:35" x14ac:dyDescent="0.35">
      <c r="B92" s="163"/>
      <c r="C92" s="161"/>
      <c r="D92" s="161"/>
      <c r="E92" s="161"/>
      <c r="F92" s="36"/>
      <c r="G92" s="36"/>
      <c r="H92" s="36"/>
      <c r="I92" s="36"/>
      <c r="J92" s="36"/>
      <c r="K92" s="36"/>
      <c r="L92" s="36"/>
      <c r="M92" s="36"/>
      <c r="N92" s="36"/>
      <c r="O92" s="162"/>
      <c r="P92" s="36"/>
      <c r="Q92" s="209"/>
      <c r="R92" s="36"/>
      <c r="S92" s="36"/>
      <c r="T92" s="36"/>
      <c r="U92" s="36" t="s">
        <v>174</v>
      </c>
      <c r="V92" s="213" t="s">
        <v>177</v>
      </c>
      <c r="W92" s="36"/>
      <c r="X92" s="36"/>
      <c r="Y92" s="36"/>
      <c r="Z92" s="36"/>
      <c r="AB92" s="36" t="s">
        <v>14</v>
      </c>
      <c r="AC92" s="161" t="s">
        <v>24</v>
      </c>
      <c r="AD92" s="36"/>
      <c r="AE92" s="36"/>
      <c r="AF92" s="36"/>
      <c r="AG92" s="36"/>
      <c r="AH92" s="36"/>
      <c r="AI92" s="162"/>
    </row>
    <row r="93" spans="2:35" x14ac:dyDescent="0.35">
      <c r="B93" s="163"/>
      <c r="C93" s="185" t="s">
        <v>145</v>
      </c>
      <c r="D93" s="182"/>
      <c r="E93" s="182"/>
      <c r="F93" s="45"/>
      <c r="G93" s="45"/>
      <c r="H93" s="45"/>
      <c r="I93" s="45"/>
      <c r="J93" s="45"/>
      <c r="K93" s="45"/>
      <c r="L93" s="36"/>
      <c r="M93" s="36"/>
      <c r="N93" s="36"/>
      <c r="O93" s="162"/>
      <c r="P93" s="36"/>
      <c r="Q93" s="209"/>
      <c r="R93" s="36"/>
      <c r="S93" s="229" t="s">
        <v>201</v>
      </c>
      <c r="T93" s="36"/>
      <c r="U93" s="186">
        <v>87</v>
      </c>
      <c r="V93" s="186">
        <v>19</v>
      </c>
      <c r="W93" s="36"/>
      <c r="X93" s="36"/>
      <c r="Y93" s="36"/>
      <c r="Z93" s="36"/>
      <c r="AA93" s="36"/>
      <c r="AB93" s="186">
        <v>561</v>
      </c>
      <c r="AC93" s="186">
        <v>602</v>
      </c>
      <c r="AD93" s="36"/>
      <c r="AE93" s="36"/>
      <c r="AF93" s="36"/>
      <c r="AG93" s="36"/>
      <c r="AH93" s="36"/>
      <c r="AI93" s="162"/>
    </row>
    <row r="94" spans="2:35" ht="13.15" x14ac:dyDescent="0.4">
      <c r="B94" s="163"/>
      <c r="C94" s="161"/>
      <c r="D94" s="161"/>
      <c r="E94" s="161"/>
      <c r="F94" s="36"/>
      <c r="G94" s="120" t="s">
        <v>190</v>
      </c>
      <c r="H94" s="38" t="s">
        <v>14</v>
      </c>
      <c r="I94" s="38" t="s">
        <v>24</v>
      </c>
      <c r="J94" s="38" t="s">
        <v>18</v>
      </c>
      <c r="K94" s="38" t="s">
        <v>19</v>
      </c>
      <c r="L94" s="36"/>
      <c r="M94" s="36"/>
      <c r="N94" s="36"/>
      <c r="O94" s="162"/>
      <c r="P94" s="36"/>
      <c r="Q94" s="209"/>
      <c r="R94" s="36"/>
      <c r="S94" s="36"/>
      <c r="T94" s="36"/>
      <c r="U94" s="233"/>
      <c r="V94" s="36"/>
      <c r="W94" s="36"/>
      <c r="X94" s="36"/>
      <c r="Y94" s="36"/>
      <c r="Z94" s="36"/>
      <c r="AA94" s="36"/>
      <c r="AB94" s="36"/>
      <c r="AC94" s="36"/>
      <c r="AD94" s="36"/>
      <c r="AE94" s="36"/>
      <c r="AF94" s="36"/>
      <c r="AG94" s="36"/>
      <c r="AH94" s="36"/>
      <c r="AI94" s="162"/>
    </row>
    <row r="95" spans="2:35" x14ac:dyDescent="0.35">
      <c r="B95" s="163"/>
      <c r="C95" s="161"/>
      <c r="D95" s="161"/>
      <c r="E95" s="161"/>
      <c r="F95" s="183" t="s">
        <v>146</v>
      </c>
      <c r="G95" s="188">
        <v>-0.1</v>
      </c>
      <c r="H95" s="188">
        <v>-0.1</v>
      </c>
      <c r="I95" s="188">
        <v>-0.1</v>
      </c>
      <c r="J95" s="188">
        <v>-0.1</v>
      </c>
      <c r="K95" s="188">
        <v>-0.1</v>
      </c>
      <c r="L95" s="36"/>
      <c r="M95" s="36"/>
      <c r="N95" s="36"/>
      <c r="O95" s="162"/>
      <c r="P95" s="36"/>
      <c r="Q95" s="209"/>
      <c r="R95" s="36"/>
      <c r="S95" s="36"/>
      <c r="T95" s="36"/>
      <c r="U95" s="242" t="s">
        <v>214</v>
      </c>
      <c r="V95" s="242"/>
      <c r="W95" s="36"/>
      <c r="X95" s="211" t="s">
        <v>215</v>
      </c>
      <c r="Y95" s="36"/>
      <c r="Z95" s="36"/>
      <c r="AA95" s="36"/>
      <c r="AB95" s="242" t="s">
        <v>214</v>
      </c>
      <c r="AC95" s="242"/>
      <c r="AD95" s="36"/>
      <c r="AE95" s="211" t="s">
        <v>215</v>
      </c>
      <c r="AF95" s="36"/>
      <c r="AG95" s="36"/>
      <c r="AH95" s="36"/>
      <c r="AI95" s="162"/>
    </row>
    <row r="96" spans="2:35" x14ac:dyDescent="0.35">
      <c r="B96" s="163"/>
      <c r="C96" s="161"/>
      <c r="D96" s="161"/>
      <c r="E96" s="161"/>
      <c r="F96" s="191" t="s">
        <v>155</v>
      </c>
      <c r="G96" s="186">
        <v>2</v>
      </c>
      <c r="H96" s="186">
        <v>2</v>
      </c>
      <c r="I96" s="186">
        <v>2</v>
      </c>
      <c r="J96" s="186">
        <v>2</v>
      </c>
      <c r="K96" s="186">
        <v>5</v>
      </c>
      <c r="L96" s="36"/>
      <c r="M96" s="36"/>
      <c r="N96" s="36"/>
      <c r="O96" s="162"/>
      <c r="P96" s="36"/>
      <c r="Q96" s="209"/>
      <c r="R96" s="36"/>
      <c r="S96" s="36"/>
      <c r="T96" s="36"/>
      <c r="U96" s="36" t="s">
        <v>174</v>
      </c>
      <c r="V96" s="213" t="s">
        <v>177</v>
      </c>
      <c r="W96" s="36" t="s">
        <v>175</v>
      </c>
      <c r="X96" s="36" t="s">
        <v>176</v>
      </c>
      <c r="Y96" s="36" t="s">
        <v>177</v>
      </c>
      <c r="Z96" s="216" t="s">
        <v>187</v>
      </c>
      <c r="AA96" s="36"/>
      <c r="AB96" s="36" t="s">
        <v>14</v>
      </c>
      <c r="AC96" s="36" t="s">
        <v>24</v>
      </c>
      <c r="AD96" s="36" t="s">
        <v>175</v>
      </c>
      <c r="AE96" s="36" t="s">
        <v>14</v>
      </c>
      <c r="AF96" s="36" t="s">
        <v>24</v>
      </c>
      <c r="AG96" s="216" t="s">
        <v>187</v>
      </c>
      <c r="AH96" s="36"/>
      <c r="AI96" s="162"/>
    </row>
    <row r="97" spans="2:35" x14ac:dyDescent="0.35">
      <c r="B97" s="163"/>
      <c r="C97" s="161"/>
      <c r="D97" s="161"/>
      <c r="E97" s="161"/>
      <c r="F97" s="191" t="s">
        <v>150</v>
      </c>
      <c r="G97" s="36"/>
      <c r="H97" s="36"/>
      <c r="I97" s="36"/>
      <c r="J97" s="36"/>
      <c r="K97" s="36"/>
      <c r="L97" s="36"/>
      <c r="M97" s="36"/>
      <c r="N97" s="36"/>
      <c r="O97" s="162"/>
      <c r="P97" s="36"/>
      <c r="Q97" s="209"/>
      <c r="R97" s="36"/>
      <c r="S97" s="161" t="s">
        <v>15</v>
      </c>
      <c r="T97" s="36"/>
      <c r="U97" s="186">
        <v>26</v>
      </c>
      <c r="V97" s="186">
        <v>24</v>
      </c>
      <c r="W97" s="215">
        <f>(V97-U97)/U97</f>
        <v>-7.6923076923076927E-2</v>
      </c>
      <c r="X97" s="148">
        <f>(AD62*($U$93+$V$93))/(($U$93+((1+W97))*$V$93))</f>
        <v>40.559234731420162</v>
      </c>
      <c r="Y97" s="148">
        <f>X97*(1+W97)</f>
        <v>37.439293598233995</v>
      </c>
      <c r="Z97" s="217" t="str">
        <f>IF(((87/106)*X97)+((19/106)*Y97)=AD62,"OK","Error")</f>
        <v>OK</v>
      </c>
      <c r="AA97" s="36"/>
      <c r="AB97" s="186">
        <v>4</v>
      </c>
      <c r="AC97" s="186">
        <v>3</v>
      </c>
      <c r="AD97" s="215">
        <f>(AC97-AB97)/AB97</f>
        <v>-0.25</v>
      </c>
      <c r="AE97" s="148">
        <f>(AD62*($AB$93+$AC$93))/(($AB$93+((1+AD97))*$AC$93))</f>
        <v>45.945679012345678</v>
      </c>
      <c r="AF97" s="148">
        <f>AE97*(1+AD97)</f>
        <v>34.459259259259255</v>
      </c>
      <c r="AG97" s="217" t="str">
        <f>IF((($AB$71/($AB$71+$AC$71))*AE97)+(($AC$71/($AB$71+$AC$71))*AF97)=AD62,"OK","Error")</f>
        <v>OK</v>
      </c>
      <c r="AH97" s="36"/>
      <c r="AI97" s="162"/>
    </row>
    <row r="98" spans="2:35" x14ac:dyDescent="0.35">
      <c r="B98" s="163"/>
      <c r="C98" s="161"/>
      <c r="D98" s="161"/>
      <c r="E98" s="161"/>
      <c r="F98" s="36"/>
      <c r="G98" s="36"/>
      <c r="H98" s="36"/>
      <c r="I98" s="36"/>
      <c r="J98" s="36"/>
      <c r="K98" s="36"/>
      <c r="L98" s="36"/>
      <c r="M98" s="36"/>
      <c r="N98" s="36"/>
      <c r="O98" s="162"/>
      <c r="P98" s="36"/>
      <c r="Q98" s="209"/>
      <c r="R98" s="36"/>
      <c r="S98" s="161" t="s">
        <v>16</v>
      </c>
      <c r="T98" s="36"/>
      <c r="U98" s="186">
        <v>50</v>
      </c>
      <c r="V98" s="186">
        <v>92</v>
      </c>
      <c r="W98" s="215">
        <f t="shared" ref="W98:W99" si="12">(V98-U98)/U98</f>
        <v>0.84</v>
      </c>
      <c r="X98" s="148">
        <f>(AD63*($U$93+$V$93))/(($U$93+((1+W98))*$V$93))</f>
        <v>52.148245326336507</v>
      </c>
      <c r="Y98" s="148">
        <f t="shared" ref="Y98:Y99" si="13">X98*(1+W98)</f>
        <v>95.95277140045917</v>
      </c>
      <c r="Z98" s="217" t="str">
        <f>IF(((87/106)*X98)+((19/106)*Y98)=AD63,"OK","Error")</f>
        <v>OK</v>
      </c>
      <c r="AA98" s="36"/>
      <c r="AB98" s="186">
        <v>24</v>
      </c>
      <c r="AC98" s="186">
        <v>10</v>
      </c>
      <c r="AD98" s="215">
        <f t="shared" ref="AD98:AD99" si="14">(AC98-AB98)/AB98</f>
        <v>-0.58333333333333337</v>
      </c>
      <c r="AE98" s="148">
        <f>(AD63*($AB$93+$AC$93))/(($AB$93+((1+AD98))*$AC$93))</f>
        <v>85.953602956271823</v>
      </c>
      <c r="AF98" s="148">
        <f t="shared" ref="AF98:AF99" si="15">AE98*(1+AD98)</f>
        <v>35.814001231779926</v>
      </c>
      <c r="AG98" s="217" t="str">
        <f>IF((($AB$71/($AB$71+$AC$71))*AE98)+(($AC$71/($AB$71+$AC$71))*AF98)=AD63,"OK","Error")</f>
        <v>OK</v>
      </c>
      <c r="AH98" s="36"/>
      <c r="AI98" s="162"/>
    </row>
    <row r="99" spans="2:35" x14ac:dyDescent="0.35">
      <c r="B99" s="163"/>
      <c r="C99" s="161"/>
      <c r="D99" s="161"/>
      <c r="E99" s="161"/>
      <c r="F99" s="36"/>
      <c r="G99" s="36"/>
      <c r="H99" s="36"/>
      <c r="I99" s="36"/>
      <c r="J99" s="36"/>
      <c r="K99" s="36"/>
      <c r="L99" s="36"/>
      <c r="M99" s="36"/>
      <c r="N99" s="36"/>
      <c r="O99" s="162"/>
      <c r="P99" s="36"/>
      <c r="Q99" s="209"/>
      <c r="R99" s="36"/>
      <c r="S99" s="161" t="s">
        <v>17</v>
      </c>
      <c r="T99" s="36"/>
      <c r="U99" s="186">
        <v>246</v>
      </c>
      <c r="V99" s="186">
        <v>281</v>
      </c>
      <c r="W99" s="215">
        <f t="shared" si="12"/>
        <v>0.14227642276422764</v>
      </c>
      <c r="X99" s="148">
        <f>(AD64*($U$93+$V$93))/(($U$93+((1+W99))*$V$93))</f>
        <v>204.7776822108373</v>
      </c>
      <c r="Y99" s="148">
        <f t="shared" si="13"/>
        <v>233.91271829774504</v>
      </c>
      <c r="Z99" s="217" t="str">
        <f>IF(((87/106)*X99)+((19/106)*Y99)=AD64,"OK","Error")</f>
        <v>OK</v>
      </c>
      <c r="AA99" s="36"/>
      <c r="AB99" s="186">
        <v>50</v>
      </c>
      <c r="AC99" s="186">
        <v>103</v>
      </c>
      <c r="AD99" s="215">
        <f t="shared" si="14"/>
        <v>1.06</v>
      </c>
      <c r="AE99" s="148">
        <f>(AD64*($AB$93+$AC$93))/(($AB$93+((1+AD99))*$AC$93))</f>
        <v>135.59896064670872</v>
      </c>
      <c r="AF99" s="148">
        <f t="shared" si="15"/>
        <v>279.33385893221998</v>
      </c>
      <c r="AG99" s="217" t="str">
        <f>IF((($AB$71/($AB$71+$AC$71))*AE99)+(($AC$71/($AB$71+$AC$71))*AF99)=AD64,"OK","Error")</f>
        <v>OK</v>
      </c>
      <c r="AH99" s="36"/>
      <c r="AI99" s="162"/>
    </row>
    <row r="100" spans="2:35" x14ac:dyDescent="0.35">
      <c r="B100" s="163"/>
      <c r="C100" s="182" t="s">
        <v>173</v>
      </c>
      <c r="D100" s="182"/>
      <c r="E100" s="182"/>
      <c r="F100" s="45"/>
      <c r="G100" s="45"/>
      <c r="H100" s="45"/>
      <c r="I100" s="45"/>
      <c r="J100" s="45"/>
      <c r="K100" s="45"/>
      <c r="L100" s="45"/>
      <c r="M100" s="45"/>
      <c r="N100" s="45"/>
      <c r="O100" s="196"/>
      <c r="P100" s="37"/>
      <c r="Q100" s="231"/>
      <c r="R100" s="169"/>
      <c r="S100" s="169"/>
      <c r="T100" s="169"/>
      <c r="U100" s="169"/>
      <c r="V100" s="169"/>
      <c r="W100" s="169"/>
      <c r="X100" s="169"/>
      <c r="Y100" s="169"/>
      <c r="Z100" s="169"/>
      <c r="AA100" s="169"/>
      <c r="AB100" s="169"/>
      <c r="AC100" s="169"/>
      <c r="AD100" s="169"/>
      <c r="AE100" s="169"/>
      <c r="AF100" s="169"/>
      <c r="AG100" s="169"/>
      <c r="AH100" s="169"/>
      <c r="AI100" s="170"/>
    </row>
    <row r="101" spans="2:35" x14ac:dyDescent="0.35">
      <c r="B101" s="163"/>
      <c r="C101" s="161"/>
      <c r="D101" s="161"/>
      <c r="E101" s="161"/>
      <c r="F101" s="36"/>
      <c r="G101" s="36"/>
      <c r="H101" s="36"/>
      <c r="I101" s="36"/>
      <c r="J101" s="36"/>
      <c r="K101" s="36"/>
      <c r="L101" s="36"/>
      <c r="M101" s="36"/>
      <c r="N101" s="36"/>
      <c r="O101" s="162"/>
      <c r="P101" s="36"/>
    </row>
    <row r="102" spans="2:35" x14ac:dyDescent="0.35">
      <c r="B102" s="163"/>
      <c r="C102" s="161"/>
      <c r="D102" s="161"/>
      <c r="E102" s="36"/>
      <c r="F102" s="191" t="s">
        <v>20</v>
      </c>
      <c r="G102" s="183" t="s">
        <v>21</v>
      </c>
      <c r="H102" s="183" t="s">
        <v>22</v>
      </c>
      <c r="I102" s="183" t="s">
        <v>23</v>
      </c>
      <c r="J102" s="113" t="s">
        <v>15</v>
      </c>
      <c r="K102" s="113" t="s">
        <v>16</v>
      </c>
      <c r="L102" s="113" t="s">
        <v>17</v>
      </c>
      <c r="M102" s="113" t="s">
        <v>194</v>
      </c>
      <c r="N102" s="36"/>
      <c r="O102" s="162" t="str">
        <f>'eNPV model'!F12</f>
        <v>Orphan</v>
      </c>
      <c r="P102" s="36"/>
    </row>
    <row r="103" spans="2:35" x14ac:dyDescent="0.35">
      <c r="B103" s="163"/>
      <c r="C103" s="147" t="s">
        <v>20</v>
      </c>
      <c r="D103" s="147"/>
      <c r="E103" s="36"/>
      <c r="F103" s="201">
        <v>1</v>
      </c>
      <c r="G103" s="197"/>
      <c r="H103" s="197"/>
      <c r="I103" s="197"/>
      <c r="J103" s="197"/>
      <c r="K103" s="197"/>
      <c r="L103" s="197"/>
      <c r="M103" s="197"/>
      <c r="N103" s="36"/>
      <c r="O103" s="241">
        <f t="shared" ref="O103:O110" si="16">INDEX($E$19:$J$27,MATCH(C103,$E$32:$E$40,0),MATCH($O$102,$E$19:$J$19,0))</f>
        <v>0.8</v>
      </c>
      <c r="P103" s="188"/>
    </row>
    <row r="104" spans="2:35" x14ac:dyDescent="0.35">
      <c r="B104" s="163"/>
      <c r="C104" s="161" t="s">
        <v>21</v>
      </c>
      <c r="D104" s="147"/>
      <c r="E104" s="36"/>
      <c r="F104" s="197">
        <f t="shared" ref="F104:F110" si="17">F103*O103</f>
        <v>0.8</v>
      </c>
      <c r="G104" s="197">
        <v>1</v>
      </c>
      <c r="H104" s="197"/>
      <c r="I104" s="197"/>
      <c r="J104" s="197"/>
      <c r="K104" s="197"/>
      <c r="L104" s="197"/>
      <c r="M104" s="197"/>
      <c r="N104" s="36"/>
      <c r="O104" s="241">
        <f t="shared" si="16"/>
        <v>0.75</v>
      </c>
      <c r="P104" s="188"/>
    </row>
    <row r="105" spans="2:35" x14ac:dyDescent="0.35">
      <c r="B105" s="163"/>
      <c r="C105" s="161" t="s">
        <v>22</v>
      </c>
      <c r="D105" s="147"/>
      <c r="E105" s="36"/>
      <c r="F105" s="197">
        <f t="shared" si="17"/>
        <v>0.60000000000000009</v>
      </c>
      <c r="G105" s="197">
        <f t="shared" ref="G105:G110" si="18">G104*O104</f>
        <v>0.75</v>
      </c>
      <c r="H105" s="197">
        <v>1</v>
      </c>
      <c r="I105" s="197"/>
      <c r="J105" s="197"/>
      <c r="K105" s="197"/>
      <c r="L105" s="197"/>
      <c r="M105" s="197"/>
      <c r="N105" s="36"/>
      <c r="O105" s="241">
        <f t="shared" si="16"/>
        <v>0.85</v>
      </c>
      <c r="P105" s="188"/>
    </row>
    <row r="106" spans="2:35" x14ac:dyDescent="0.35">
      <c r="B106" s="163"/>
      <c r="C106" s="161" t="s">
        <v>23</v>
      </c>
      <c r="D106" s="147"/>
      <c r="E106" s="36"/>
      <c r="F106" s="197">
        <f t="shared" si="17"/>
        <v>0.51</v>
      </c>
      <c r="G106" s="197">
        <f t="shared" si="18"/>
        <v>0.63749999999999996</v>
      </c>
      <c r="H106" s="197">
        <f>H105*O105</f>
        <v>0.85</v>
      </c>
      <c r="I106" s="197">
        <v>1</v>
      </c>
      <c r="J106" s="197"/>
      <c r="K106" s="197"/>
      <c r="L106" s="197"/>
      <c r="M106" s="197"/>
      <c r="N106" s="36"/>
      <c r="O106" s="241">
        <f t="shared" si="16"/>
        <v>0.69</v>
      </c>
      <c r="P106" s="188"/>
    </row>
    <row r="107" spans="2:35" x14ac:dyDescent="0.35">
      <c r="B107" s="163"/>
      <c r="C107" s="91" t="s">
        <v>15</v>
      </c>
      <c r="D107" s="147"/>
      <c r="E107" s="36"/>
      <c r="F107" s="197">
        <f t="shared" si="17"/>
        <v>0.35189999999999999</v>
      </c>
      <c r="G107" s="197">
        <f t="shared" si="18"/>
        <v>0.43987499999999996</v>
      </c>
      <c r="H107" s="197">
        <f>H106*O106</f>
        <v>0.58649999999999991</v>
      </c>
      <c r="I107" s="197">
        <f>I106*O106</f>
        <v>0.69</v>
      </c>
      <c r="J107" s="197">
        <v>1</v>
      </c>
      <c r="K107" s="197"/>
      <c r="L107" s="197"/>
      <c r="M107" s="197"/>
      <c r="N107" s="36"/>
      <c r="O107" s="241">
        <f t="shared" si="16"/>
        <v>0.84781395348837207</v>
      </c>
      <c r="P107" s="188"/>
    </row>
    <row r="108" spans="2:35" x14ac:dyDescent="0.35">
      <c r="B108" s="163"/>
      <c r="C108" s="91" t="s">
        <v>16</v>
      </c>
      <c r="D108" s="161"/>
      <c r="E108" s="36"/>
      <c r="F108" s="197">
        <f t="shared" si="17"/>
        <v>0.29834573023255812</v>
      </c>
      <c r="G108" s="197">
        <f t="shared" si="18"/>
        <v>0.37293216279069763</v>
      </c>
      <c r="H108" s="197">
        <f>H107*O107</f>
        <v>0.49724288372093012</v>
      </c>
      <c r="I108" s="197">
        <f>I107*O107</f>
        <v>0.58499162790697667</v>
      </c>
      <c r="J108" s="197">
        <f>J107*O107</f>
        <v>0.84781395348837207</v>
      </c>
      <c r="K108" s="197">
        <v>1</v>
      </c>
      <c r="L108" s="197"/>
      <c r="M108" s="197"/>
      <c r="N108" s="36"/>
      <c r="O108" s="241">
        <f t="shared" si="16"/>
        <v>0.66975308641975284</v>
      </c>
      <c r="P108" s="188"/>
    </row>
    <row r="109" spans="2:35" x14ac:dyDescent="0.35">
      <c r="B109" s="163"/>
      <c r="C109" s="91" t="s">
        <v>17</v>
      </c>
      <c r="D109" s="161"/>
      <c r="E109" s="36"/>
      <c r="F109" s="197">
        <f t="shared" si="17"/>
        <v>0.19981797364341075</v>
      </c>
      <c r="G109" s="197">
        <f t="shared" si="18"/>
        <v>0.24977246705426345</v>
      </c>
      <c r="H109" s="197">
        <f>H108*O108</f>
        <v>0.3330299560723512</v>
      </c>
      <c r="I109" s="197">
        <f>I108*O108</f>
        <v>0.39179994832041326</v>
      </c>
      <c r="J109" s="197">
        <f>J108*O108</f>
        <v>0.56782601205856997</v>
      </c>
      <c r="K109" s="197">
        <f>K108*O108</f>
        <v>0.66975308641975284</v>
      </c>
      <c r="L109" s="197">
        <v>1</v>
      </c>
      <c r="M109" s="197"/>
      <c r="N109" s="36"/>
      <c r="O109" s="241">
        <f t="shared" si="16"/>
        <v>0.64562396006655576</v>
      </c>
      <c r="P109" s="188"/>
    </row>
    <row r="110" spans="2:35" x14ac:dyDescent="0.35">
      <c r="B110" s="163"/>
      <c r="C110" s="91" t="s">
        <v>194</v>
      </c>
      <c r="D110" s="161"/>
      <c r="E110" s="36"/>
      <c r="F110" s="197">
        <f t="shared" si="17"/>
        <v>0.12900727143613352</v>
      </c>
      <c r="G110" s="197">
        <f t="shared" si="18"/>
        <v>0.16125908929516691</v>
      </c>
      <c r="H110" s="197">
        <f>H109*O109</f>
        <v>0.2150121190602225</v>
      </c>
      <c r="I110" s="197">
        <f>I109*O109</f>
        <v>0.25295543418849709</v>
      </c>
      <c r="J110" s="197">
        <f>J109*O109</f>
        <v>0.3666020785340538</v>
      </c>
      <c r="K110" s="197">
        <f>K109*O109</f>
        <v>0.432408639921119</v>
      </c>
      <c r="L110" s="197">
        <f>L109*O109</f>
        <v>0.64562396006655576</v>
      </c>
      <c r="M110" s="197">
        <v>1</v>
      </c>
      <c r="N110" s="36"/>
      <c r="O110" s="241">
        <f t="shared" si="16"/>
        <v>0.82951807228915664</v>
      </c>
      <c r="P110" s="188"/>
    </row>
    <row r="111" spans="2:35" x14ac:dyDescent="0.35">
      <c r="B111" s="198"/>
      <c r="C111" s="167"/>
      <c r="D111" s="167"/>
      <c r="E111" s="167"/>
      <c r="F111" s="167"/>
      <c r="G111" s="169"/>
      <c r="H111" s="169"/>
      <c r="I111" s="169"/>
      <c r="J111" s="169"/>
      <c r="K111" s="169"/>
      <c r="L111" s="169"/>
      <c r="M111" s="169"/>
      <c r="N111" s="169"/>
      <c r="O111" s="170"/>
      <c r="P111" s="36"/>
    </row>
    <row r="112" spans="2:35" x14ac:dyDescent="0.35">
      <c r="F112" s="21"/>
    </row>
    <row r="113" spans="6:6" x14ac:dyDescent="0.35">
      <c r="F113" s="21"/>
    </row>
    <row r="114" spans="6:6" x14ac:dyDescent="0.35">
      <c r="F114" s="21"/>
    </row>
    <row r="115" spans="6:6" x14ac:dyDescent="0.35">
      <c r="F115" s="21"/>
    </row>
    <row r="116" spans="6:6" x14ac:dyDescent="0.35">
      <c r="F116" s="21"/>
    </row>
    <row r="117" spans="6:6" x14ac:dyDescent="0.35">
      <c r="F117" s="21"/>
    </row>
    <row r="118" spans="6:6" x14ac:dyDescent="0.35">
      <c r="F118" s="21"/>
    </row>
    <row r="119" spans="6:6" x14ac:dyDescent="0.35">
      <c r="F119" s="21"/>
    </row>
    <row r="120" spans="6:6" x14ac:dyDescent="0.35">
      <c r="F120" s="21"/>
    </row>
    <row r="121" spans="6:6" x14ac:dyDescent="0.35">
      <c r="F121" s="21"/>
    </row>
    <row r="122" spans="6:6" x14ac:dyDescent="0.35">
      <c r="F122" s="21"/>
    </row>
    <row r="123" spans="6:6" x14ac:dyDescent="0.35">
      <c r="F123" s="21"/>
    </row>
    <row r="124" spans="6:6" x14ac:dyDescent="0.35">
      <c r="F124" s="21"/>
    </row>
    <row r="125" spans="6:6" x14ac:dyDescent="0.35">
      <c r="F125" s="21"/>
    </row>
    <row r="126" spans="6:6" x14ac:dyDescent="0.35">
      <c r="F126" s="21"/>
    </row>
    <row r="127" spans="6:6" x14ac:dyDescent="0.35">
      <c r="F127" s="21"/>
    </row>
    <row r="128" spans="6:6" x14ac:dyDescent="0.35">
      <c r="F128" s="21"/>
    </row>
    <row r="129" spans="6:6" x14ac:dyDescent="0.35">
      <c r="F129" s="21"/>
    </row>
    <row r="130" spans="6:6" x14ac:dyDescent="0.35">
      <c r="F130" s="21"/>
    </row>
    <row r="131" spans="6:6" x14ac:dyDescent="0.35">
      <c r="F131" s="21"/>
    </row>
    <row r="132" spans="6:6" x14ac:dyDescent="0.35">
      <c r="F132" s="21"/>
    </row>
    <row r="133" spans="6:6" x14ac:dyDescent="0.35">
      <c r="F133" s="21"/>
    </row>
    <row r="134" spans="6:6" x14ac:dyDescent="0.35">
      <c r="F134" s="21"/>
    </row>
    <row r="135" spans="6:6" x14ac:dyDescent="0.35">
      <c r="F135" s="21"/>
    </row>
    <row r="136" spans="6:6" x14ac:dyDescent="0.35">
      <c r="F136" s="21"/>
    </row>
    <row r="137" spans="6:6" x14ac:dyDescent="0.35">
      <c r="F137" s="21"/>
    </row>
    <row r="138" spans="6:6" x14ac:dyDescent="0.35">
      <c r="F138" s="21"/>
    </row>
    <row r="139" spans="6:6" x14ac:dyDescent="0.35">
      <c r="F139" s="21"/>
    </row>
    <row r="140" spans="6:6" x14ac:dyDescent="0.35">
      <c r="F140" s="21"/>
    </row>
    <row r="141" spans="6:6" x14ac:dyDescent="0.35">
      <c r="F141" s="21"/>
    </row>
    <row r="142" spans="6:6" x14ac:dyDescent="0.35">
      <c r="F142" s="21"/>
    </row>
    <row r="143" spans="6:6" x14ac:dyDescent="0.35">
      <c r="F143" s="21"/>
    </row>
    <row r="144" spans="6:6" x14ac:dyDescent="0.35">
      <c r="F144" s="21"/>
    </row>
    <row r="145" spans="6:6" x14ac:dyDescent="0.35">
      <c r="F145" s="21"/>
    </row>
    <row r="146" spans="6:6" x14ac:dyDescent="0.35">
      <c r="F146" s="21"/>
    </row>
    <row r="147" spans="6:6" x14ac:dyDescent="0.35">
      <c r="F147" s="21"/>
    </row>
    <row r="148" spans="6:6" x14ac:dyDescent="0.35">
      <c r="F148" s="21"/>
    </row>
    <row r="149" spans="6:6" x14ac:dyDescent="0.35">
      <c r="F149" s="21"/>
    </row>
    <row r="150" spans="6:6" x14ac:dyDescent="0.35">
      <c r="F150" s="21"/>
    </row>
    <row r="151" spans="6:6" x14ac:dyDescent="0.35">
      <c r="F151" s="21"/>
    </row>
    <row r="152" spans="6:6" x14ac:dyDescent="0.35">
      <c r="F152" s="21"/>
    </row>
    <row r="153" spans="6:6" x14ac:dyDescent="0.35">
      <c r="F153" s="21"/>
    </row>
    <row r="154" spans="6:6" x14ac:dyDescent="0.35">
      <c r="F154" s="21"/>
    </row>
    <row r="155" spans="6:6" x14ac:dyDescent="0.35">
      <c r="F155" s="21"/>
    </row>
    <row r="156" spans="6:6" x14ac:dyDescent="0.35">
      <c r="F156" s="21"/>
    </row>
    <row r="157" spans="6:6" x14ac:dyDescent="0.35">
      <c r="F157" s="21"/>
    </row>
    <row r="158" spans="6:6" x14ac:dyDescent="0.35">
      <c r="F158" s="21"/>
    </row>
    <row r="159" spans="6:6" x14ac:dyDescent="0.35">
      <c r="F159" s="21"/>
    </row>
    <row r="160" spans="6:6" x14ac:dyDescent="0.35">
      <c r="F160" s="21"/>
    </row>
    <row r="161" spans="6:6" x14ac:dyDescent="0.35">
      <c r="F161" s="21"/>
    </row>
    <row r="162" spans="6:6" x14ac:dyDescent="0.35">
      <c r="F162" s="21"/>
    </row>
    <row r="163" spans="6:6" x14ac:dyDescent="0.35">
      <c r="F163" s="21"/>
    </row>
    <row r="164" spans="6:6" x14ac:dyDescent="0.35">
      <c r="F164" s="21"/>
    </row>
    <row r="165" spans="6:6" x14ac:dyDescent="0.35">
      <c r="F165" s="21"/>
    </row>
    <row r="166" spans="6:6" x14ac:dyDescent="0.35">
      <c r="F166" s="21"/>
    </row>
    <row r="167" spans="6:6" x14ac:dyDescent="0.35">
      <c r="F167" s="21"/>
    </row>
    <row r="168" spans="6:6" x14ac:dyDescent="0.35">
      <c r="F168" s="21"/>
    </row>
    <row r="169" spans="6:6" x14ac:dyDescent="0.35">
      <c r="F169" s="21"/>
    </row>
    <row r="170" spans="6:6" x14ac:dyDescent="0.35">
      <c r="F170" s="21"/>
    </row>
    <row r="171" spans="6:6" x14ac:dyDescent="0.35">
      <c r="F171" s="21"/>
    </row>
    <row r="172" spans="6:6" x14ac:dyDescent="0.35">
      <c r="F172" s="21"/>
    </row>
    <row r="173" spans="6:6" x14ac:dyDescent="0.35">
      <c r="F173" s="21"/>
    </row>
    <row r="174" spans="6:6" x14ac:dyDescent="0.35">
      <c r="F174" s="21"/>
    </row>
    <row r="175" spans="6:6" x14ac:dyDescent="0.35">
      <c r="F175" s="21"/>
    </row>
    <row r="176" spans="6:6" x14ac:dyDescent="0.35">
      <c r="F176" s="21"/>
    </row>
    <row r="177" spans="6:6" x14ac:dyDescent="0.35">
      <c r="F177" s="21"/>
    </row>
    <row r="178" spans="6:6" x14ac:dyDescent="0.35">
      <c r="F178" s="21"/>
    </row>
    <row r="179" spans="6:6" x14ac:dyDescent="0.35">
      <c r="F179" s="21"/>
    </row>
    <row r="180" spans="6:6" x14ac:dyDescent="0.35">
      <c r="F180" s="21"/>
    </row>
    <row r="181" spans="6:6" x14ac:dyDescent="0.35">
      <c r="F181" s="21"/>
    </row>
    <row r="182" spans="6:6" x14ac:dyDescent="0.35">
      <c r="F182" s="21"/>
    </row>
    <row r="183" spans="6:6" x14ac:dyDescent="0.35">
      <c r="F183" s="21"/>
    </row>
    <row r="184" spans="6:6" x14ac:dyDescent="0.35">
      <c r="F184" s="21"/>
    </row>
    <row r="185" spans="6:6" x14ac:dyDescent="0.35">
      <c r="F185" s="21"/>
    </row>
    <row r="186" spans="6:6" x14ac:dyDescent="0.35">
      <c r="F186" s="21"/>
    </row>
    <row r="187" spans="6:6" x14ac:dyDescent="0.35">
      <c r="F187" s="21"/>
    </row>
  </sheetData>
  <mergeCells count="11">
    <mergeCell ref="R50:S50"/>
    <mergeCell ref="T50:U50"/>
    <mergeCell ref="AA50:AB50"/>
    <mergeCell ref="AC50:AD50"/>
    <mergeCell ref="V22:X22"/>
    <mergeCell ref="U95:V95"/>
    <mergeCell ref="AB95:AC95"/>
    <mergeCell ref="U84:V84"/>
    <mergeCell ref="AB84:AC84"/>
    <mergeCell ref="U73:V73"/>
    <mergeCell ref="AB73:AC73"/>
  </mergeCells>
  <pageMargins left="0.33" right="0.37" top="0.53" bottom="0.5" header="0.28000000000000003" footer="0.28000000000000003"/>
  <pageSetup paperSize="9" orientation="landscape" r:id="rId1"/>
  <headerFooter alignWithMargins="0">
    <oddHeader>&amp;C&amp;8&amp;A</oddHeader>
    <oddFooter>&amp;L&amp;8&amp;D, &amp;T&amp;C&amp;8Page &amp;P of &amp;N&amp;R&amp;8&amp;F,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8EBF-B955-4396-8A70-8992B13F0515}">
  <sheetPr>
    <tabColor theme="0"/>
    <pageSetUpPr fitToPage="1"/>
  </sheetPr>
  <dimension ref="A1:DS164"/>
  <sheetViews>
    <sheetView workbookViewId="0">
      <selection activeCell="D14" sqref="D14"/>
    </sheetView>
  </sheetViews>
  <sheetFormatPr defaultColWidth="9.1328125" defaultRowHeight="14.25" x14ac:dyDescent="0.45"/>
  <cols>
    <col min="1" max="1" width="3.3984375" style="62" customWidth="1"/>
    <col min="2" max="2" width="18.1328125" style="63" bestFit="1" customWidth="1"/>
    <col min="3" max="3" width="18.1328125" style="63" customWidth="1"/>
    <col min="4" max="4" width="14.1328125" style="63" bestFit="1" customWidth="1"/>
    <col min="5" max="6" width="7.86328125" style="63" customWidth="1"/>
    <col min="7" max="9" width="9.86328125" style="63" customWidth="1"/>
    <col min="10" max="11" width="9.86328125" style="63" bestFit="1" customWidth="1"/>
    <col min="12" max="16384" width="9.1328125" style="63"/>
  </cols>
  <sheetData>
    <row r="1" spans="1:123" s="53" customFormat="1" ht="12.75" x14ac:dyDescent="0.35">
      <c r="A1" s="52"/>
      <c r="B1" s="52"/>
      <c r="C1" s="52"/>
      <c r="D1" s="52"/>
      <c r="E1" s="52"/>
      <c r="F1" s="52"/>
    </row>
    <row r="2" spans="1:123" s="53" customFormat="1" ht="13.5" customHeight="1" x14ac:dyDescent="0.35">
      <c r="A2" s="52"/>
      <c r="B2" s="52"/>
      <c r="C2" s="52"/>
      <c r="D2" s="52"/>
      <c r="E2" s="52"/>
      <c r="F2" s="52"/>
      <c r="G2" s="52"/>
      <c r="H2" s="52"/>
      <c r="I2" s="52"/>
      <c r="J2" s="52"/>
      <c r="K2" s="52"/>
      <c r="L2" s="52"/>
      <c r="M2" s="52"/>
      <c r="N2" s="52"/>
    </row>
    <row r="3" spans="1:123" s="53" customFormat="1" ht="13.5" customHeight="1" x14ac:dyDescent="0.35">
      <c r="A3" s="52"/>
      <c r="B3" s="52"/>
      <c r="C3" s="52"/>
      <c r="D3" s="52"/>
      <c r="E3" s="52"/>
      <c r="F3" s="52"/>
      <c r="G3" s="52"/>
      <c r="H3" s="52"/>
      <c r="I3" s="52"/>
      <c r="J3" s="52"/>
      <c r="K3" s="52"/>
      <c r="L3" s="52"/>
      <c r="M3" s="52"/>
      <c r="N3" s="52"/>
      <c r="P3" s="54" t="s">
        <v>5</v>
      </c>
      <c r="Q3" s="55" t="s">
        <v>8</v>
      </c>
    </row>
    <row r="4" spans="1:123" s="53" customFormat="1" ht="12.75" x14ac:dyDescent="0.35">
      <c r="A4" s="52"/>
      <c r="B4" s="52"/>
      <c r="C4" s="52"/>
      <c r="D4" s="52"/>
      <c r="E4" s="52"/>
      <c r="F4" s="52"/>
      <c r="G4" s="52"/>
      <c r="H4" s="52"/>
      <c r="I4" s="52"/>
      <c r="J4" s="52"/>
      <c r="K4" s="52"/>
      <c r="L4" s="52"/>
      <c r="M4" s="52"/>
      <c r="N4" s="52"/>
      <c r="P4" s="56" t="s">
        <v>7</v>
      </c>
      <c r="Q4" s="55" t="s">
        <v>11</v>
      </c>
    </row>
    <row r="5" spans="1:123" s="53" customFormat="1" ht="12.75" x14ac:dyDescent="0.35">
      <c r="A5" s="52"/>
      <c r="B5" s="52"/>
      <c r="C5" s="52"/>
      <c r="D5" s="52"/>
      <c r="E5" s="52"/>
      <c r="F5" s="52"/>
      <c r="G5" s="52"/>
      <c r="H5" s="52"/>
      <c r="I5" s="52"/>
      <c r="J5" s="52"/>
      <c r="K5" s="52"/>
      <c r="L5" s="52"/>
      <c r="M5" s="52"/>
      <c r="N5" s="52"/>
      <c r="P5" s="57" t="s">
        <v>6</v>
      </c>
      <c r="Q5" s="55" t="s">
        <v>10</v>
      </c>
    </row>
    <row r="6" spans="1:123" s="53" customFormat="1" ht="12.75" x14ac:dyDescent="0.35">
      <c r="A6" s="52"/>
      <c r="B6" s="52"/>
      <c r="C6" s="52"/>
      <c r="D6" s="52"/>
      <c r="E6" s="52"/>
      <c r="F6" s="52"/>
      <c r="G6" s="52"/>
      <c r="H6" s="52"/>
      <c r="I6" s="52"/>
      <c r="J6" s="52"/>
      <c r="K6" s="52"/>
      <c r="L6" s="52"/>
      <c r="M6" s="52"/>
      <c r="N6" s="52"/>
    </row>
    <row r="7" spans="1:123" s="53" customFormat="1" ht="12.75" x14ac:dyDescent="0.35">
      <c r="A7" s="52"/>
      <c r="B7" s="52"/>
      <c r="C7" s="52"/>
      <c r="D7" s="52"/>
      <c r="E7" s="52"/>
      <c r="F7" s="52"/>
      <c r="G7" s="52"/>
      <c r="H7" s="52"/>
      <c r="I7" s="52"/>
      <c r="J7" s="52"/>
      <c r="K7" s="52"/>
      <c r="L7" s="52"/>
      <c r="M7" s="52"/>
      <c r="N7" s="52"/>
    </row>
    <row r="8" spans="1:123" s="53" customFormat="1" ht="12.75" x14ac:dyDescent="0.35">
      <c r="A8" s="52"/>
      <c r="B8" s="52"/>
      <c r="C8" s="52"/>
      <c r="D8" s="52"/>
      <c r="E8" s="52"/>
      <c r="F8" s="52"/>
      <c r="G8" s="52"/>
      <c r="H8" s="52"/>
      <c r="I8" s="52"/>
      <c r="J8" s="52"/>
      <c r="K8" s="52"/>
      <c r="L8" s="52"/>
      <c r="M8" s="52"/>
      <c r="N8" s="52"/>
    </row>
    <row r="9" spans="1:123" s="59" customFormat="1" ht="12.75" x14ac:dyDescent="0.35">
      <c r="A9" s="58"/>
      <c r="B9" s="58"/>
      <c r="C9" s="58"/>
      <c r="D9" s="58"/>
      <c r="E9" s="58"/>
      <c r="F9" s="58"/>
      <c r="G9" s="58"/>
      <c r="H9" s="58"/>
      <c r="I9" s="58"/>
      <c r="J9" s="58"/>
    </row>
    <row r="10" spans="1:123" s="61" customFormat="1" ht="12.75" x14ac:dyDescent="0.35">
      <c r="A10" s="60"/>
      <c r="B10" s="60"/>
      <c r="C10" s="60"/>
      <c r="D10" s="60"/>
      <c r="E10" s="60"/>
      <c r="F10" s="60"/>
      <c r="G10" s="60"/>
      <c r="H10" s="60"/>
      <c r="I10" s="60"/>
      <c r="J10" s="60"/>
    </row>
    <row r="11" spans="1:123" x14ac:dyDescent="0.45">
      <c r="B11" s="62"/>
      <c r="C11" s="62"/>
      <c r="E11" s="64"/>
      <c r="G11" s="65"/>
      <c r="K11" s="66"/>
    </row>
    <row r="12" spans="1:123" x14ac:dyDescent="0.45">
      <c r="B12" s="67" t="s">
        <v>26</v>
      </c>
      <c r="C12" s="68"/>
      <c r="D12" s="69"/>
      <c r="E12" s="70"/>
      <c r="F12" s="71" t="s">
        <v>27</v>
      </c>
      <c r="G12" s="72"/>
      <c r="H12" s="73"/>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row>
    <row r="13" spans="1:123" x14ac:dyDescent="0.45">
      <c r="B13" s="75" t="s">
        <v>28</v>
      </c>
      <c r="C13" s="76" t="s">
        <v>29</v>
      </c>
      <c r="D13" s="69" t="s">
        <v>30</v>
      </c>
      <c r="E13" s="70" t="s">
        <v>31</v>
      </c>
      <c r="F13" s="77">
        <v>0</v>
      </c>
      <c r="G13" s="78">
        <v>1</v>
      </c>
      <c r="H13" s="78">
        <f>G13+1</f>
        <v>2</v>
      </c>
      <c r="I13" s="78">
        <f t="shared" ref="I13:BT13" si="0">H13+1</f>
        <v>3</v>
      </c>
      <c r="J13" s="78">
        <f t="shared" si="0"/>
        <v>4</v>
      </c>
      <c r="K13" s="78">
        <f t="shared" si="0"/>
        <v>5</v>
      </c>
      <c r="L13" s="78">
        <f t="shared" si="0"/>
        <v>6</v>
      </c>
      <c r="M13" s="78">
        <f t="shared" si="0"/>
        <v>7</v>
      </c>
      <c r="N13" s="78">
        <f t="shared" si="0"/>
        <v>8</v>
      </c>
      <c r="O13" s="78">
        <f t="shared" si="0"/>
        <v>9</v>
      </c>
      <c r="P13" s="78">
        <f t="shared" si="0"/>
        <v>10</v>
      </c>
      <c r="Q13" s="78">
        <f t="shared" si="0"/>
        <v>11</v>
      </c>
      <c r="R13" s="78">
        <f t="shared" si="0"/>
        <v>12</v>
      </c>
      <c r="S13" s="78">
        <f t="shared" si="0"/>
        <v>13</v>
      </c>
      <c r="T13" s="78">
        <f t="shared" si="0"/>
        <v>14</v>
      </c>
      <c r="U13" s="78">
        <f t="shared" si="0"/>
        <v>15</v>
      </c>
      <c r="V13" s="78">
        <f t="shared" si="0"/>
        <v>16</v>
      </c>
      <c r="W13" s="78">
        <f t="shared" si="0"/>
        <v>17</v>
      </c>
      <c r="X13" s="78">
        <f t="shared" si="0"/>
        <v>18</v>
      </c>
      <c r="Y13" s="78">
        <f t="shared" si="0"/>
        <v>19</v>
      </c>
      <c r="Z13" s="78">
        <f t="shared" si="0"/>
        <v>20</v>
      </c>
      <c r="AA13" s="78">
        <f t="shared" si="0"/>
        <v>21</v>
      </c>
      <c r="AB13" s="78">
        <f t="shared" si="0"/>
        <v>22</v>
      </c>
      <c r="AC13" s="78">
        <f t="shared" si="0"/>
        <v>23</v>
      </c>
      <c r="AD13" s="78">
        <f t="shared" si="0"/>
        <v>24</v>
      </c>
      <c r="AE13" s="78">
        <f t="shared" si="0"/>
        <v>25</v>
      </c>
      <c r="AF13" s="78">
        <f t="shared" si="0"/>
        <v>26</v>
      </c>
      <c r="AG13" s="78">
        <f t="shared" si="0"/>
        <v>27</v>
      </c>
      <c r="AH13" s="78">
        <f t="shared" si="0"/>
        <v>28</v>
      </c>
      <c r="AI13" s="78">
        <f t="shared" si="0"/>
        <v>29</v>
      </c>
      <c r="AJ13" s="78">
        <f t="shared" si="0"/>
        <v>30</v>
      </c>
      <c r="AK13" s="78">
        <f t="shared" si="0"/>
        <v>31</v>
      </c>
      <c r="AL13" s="78">
        <f t="shared" si="0"/>
        <v>32</v>
      </c>
      <c r="AM13" s="78">
        <f t="shared" si="0"/>
        <v>33</v>
      </c>
      <c r="AN13" s="78">
        <f t="shared" si="0"/>
        <v>34</v>
      </c>
      <c r="AO13" s="78">
        <f t="shared" si="0"/>
        <v>35</v>
      </c>
      <c r="AP13" s="78">
        <f t="shared" si="0"/>
        <v>36</v>
      </c>
      <c r="AQ13" s="78">
        <f t="shared" si="0"/>
        <v>37</v>
      </c>
      <c r="AR13" s="78">
        <f t="shared" si="0"/>
        <v>38</v>
      </c>
      <c r="AS13" s="78">
        <f t="shared" si="0"/>
        <v>39</v>
      </c>
      <c r="AT13" s="78">
        <f t="shared" si="0"/>
        <v>40</v>
      </c>
      <c r="AU13" s="78">
        <f t="shared" si="0"/>
        <v>41</v>
      </c>
      <c r="AV13" s="78">
        <f t="shared" si="0"/>
        <v>42</v>
      </c>
      <c r="AW13" s="78">
        <f t="shared" si="0"/>
        <v>43</v>
      </c>
      <c r="AX13" s="78">
        <f t="shared" si="0"/>
        <v>44</v>
      </c>
      <c r="AY13" s="78">
        <f t="shared" si="0"/>
        <v>45</v>
      </c>
      <c r="AZ13" s="78">
        <f t="shared" si="0"/>
        <v>46</v>
      </c>
      <c r="BA13" s="78">
        <f t="shared" si="0"/>
        <v>47</v>
      </c>
      <c r="BB13" s="78">
        <f t="shared" si="0"/>
        <v>48</v>
      </c>
      <c r="BC13" s="78">
        <f t="shared" si="0"/>
        <v>49</v>
      </c>
      <c r="BD13" s="78">
        <f t="shared" si="0"/>
        <v>50</v>
      </c>
      <c r="BE13" s="78">
        <f t="shared" si="0"/>
        <v>51</v>
      </c>
      <c r="BF13" s="78">
        <f t="shared" si="0"/>
        <v>52</v>
      </c>
      <c r="BG13" s="78">
        <f t="shared" si="0"/>
        <v>53</v>
      </c>
      <c r="BH13" s="78">
        <f t="shared" si="0"/>
        <v>54</v>
      </c>
      <c r="BI13" s="78">
        <f t="shared" si="0"/>
        <v>55</v>
      </c>
      <c r="BJ13" s="78">
        <f t="shared" si="0"/>
        <v>56</v>
      </c>
      <c r="BK13" s="78">
        <f t="shared" si="0"/>
        <v>57</v>
      </c>
      <c r="BL13" s="78">
        <f t="shared" si="0"/>
        <v>58</v>
      </c>
      <c r="BM13" s="78">
        <f t="shared" si="0"/>
        <v>59</v>
      </c>
      <c r="BN13" s="78">
        <f t="shared" si="0"/>
        <v>60</v>
      </c>
      <c r="BO13" s="78">
        <f t="shared" si="0"/>
        <v>61</v>
      </c>
      <c r="BP13" s="78">
        <f t="shared" si="0"/>
        <v>62</v>
      </c>
      <c r="BQ13" s="78">
        <f t="shared" si="0"/>
        <v>63</v>
      </c>
      <c r="BR13" s="78">
        <f t="shared" si="0"/>
        <v>64</v>
      </c>
      <c r="BS13" s="78">
        <f t="shared" si="0"/>
        <v>65</v>
      </c>
      <c r="BT13" s="78">
        <f t="shared" si="0"/>
        <v>66</v>
      </c>
      <c r="BU13" s="78">
        <f t="shared" ref="BU13:DR13" si="1">BT13+1</f>
        <v>67</v>
      </c>
      <c r="BV13" s="78">
        <f t="shared" si="1"/>
        <v>68</v>
      </c>
      <c r="BW13" s="78">
        <f t="shared" si="1"/>
        <v>69</v>
      </c>
      <c r="BX13" s="78">
        <f t="shared" si="1"/>
        <v>70</v>
      </c>
      <c r="BY13" s="78">
        <f t="shared" si="1"/>
        <v>71</v>
      </c>
      <c r="BZ13" s="78">
        <f t="shared" si="1"/>
        <v>72</v>
      </c>
      <c r="CA13" s="78">
        <f t="shared" si="1"/>
        <v>73</v>
      </c>
      <c r="CB13" s="78">
        <f t="shared" si="1"/>
        <v>74</v>
      </c>
      <c r="CC13" s="78">
        <f t="shared" si="1"/>
        <v>75</v>
      </c>
      <c r="CD13" s="78">
        <f t="shared" si="1"/>
        <v>76</v>
      </c>
      <c r="CE13" s="78">
        <f t="shared" si="1"/>
        <v>77</v>
      </c>
      <c r="CF13" s="78">
        <f t="shared" si="1"/>
        <v>78</v>
      </c>
      <c r="CG13" s="78">
        <f t="shared" si="1"/>
        <v>79</v>
      </c>
      <c r="CH13" s="78">
        <f t="shared" si="1"/>
        <v>80</v>
      </c>
      <c r="CI13" s="78">
        <f t="shared" si="1"/>
        <v>81</v>
      </c>
      <c r="CJ13" s="78">
        <f t="shared" si="1"/>
        <v>82</v>
      </c>
      <c r="CK13" s="78">
        <f t="shared" si="1"/>
        <v>83</v>
      </c>
      <c r="CL13" s="78">
        <f t="shared" si="1"/>
        <v>84</v>
      </c>
      <c r="CM13" s="78">
        <f t="shared" si="1"/>
        <v>85</v>
      </c>
      <c r="CN13" s="78">
        <f t="shared" si="1"/>
        <v>86</v>
      </c>
      <c r="CO13" s="78">
        <f t="shared" si="1"/>
        <v>87</v>
      </c>
      <c r="CP13" s="78">
        <f t="shared" si="1"/>
        <v>88</v>
      </c>
      <c r="CQ13" s="78">
        <f t="shared" si="1"/>
        <v>89</v>
      </c>
      <c r="CR13" s="78">
        <f t="shared" si="1"/>
        <v>90</v>
      </c>
      <c r="CS13" s="78">
        <f t="shared" si="1"/>
        <v>91</v>
      </c>
      <c r="CT13" s="78">
        <f t="shared" si="1"/>
        <v>92</v>
      </c>
      <c r="CU13" s="78">
        <f t="shared" si="1"/>
        <v>93</v>
      </c>
      <c r="CV13" s="78">
        <f t="shared" si="1"/>
        <v>94</v>
      </c>
      <c r="CW13" s="78">
        <f t="shared" si="1"/>
        <v>95</v>
      </c>
      <c r="CX13" s="78">
        <f t="shared" si="1"/>
        <v>96</v>
      </c>
      <c r="CY13" s="78">
        <f t="shared" si="1"/>
        <v>97</v>
      </c>
      <c r="CZ13" s="78">
        <f t="shared" si="1"/>
        <v>98</v>
      </c>
      <c r="DA13" s="78">
        <f t="shared" si="1"/>
        <v>99</v>
      </c>
      <c r="DB13" s="78">
        <f t="shared" si="1"/>
        <v>100</v>
      </c>
      <c r="DC13" s="78">
        <f t="shared" si="1"/>
        <v>101</v>
      </c>
      <c r="DD13" s="78">
        <f t="shared" si="1"/>
        <v>102</v>
      </c>
      <c r="DE13" s="78">
        <f t="shared" si="1"/>
        <v>103</v>
      </c>
      <c r="DF13" s="78">
        <f t="shared" si="1"/>
        <v>104</v>
      </c>
      <c r="DG13" s="78">
        <f t="shared" si="1"/>
        <v>105</v>
      </c>
      <c r="DH13" s="78">
        <f t="shared" si="1"/>
        <v>106</v>
      </c>
      <c r="DI13" s="78">
        <f t="shared" si="1"/>
        <v>107</v>
      </c>
      <c r="DJ13" s="78">
        <f t="shared" si="1"/>
        <v>108</v>
      </c>
      <c r="DK13" s="78">
        <f t="shared" si="1"/>
        <v>109</v>
      </c>
      <c r="DL13" s="78">
        <f t="shared" si="1"/>
        <v>110</v>
      </c>
      <c r="DM13" s="78">
        <f t="shared" si="1"/>
        <v>111</v>
      </c>
      <c r="DN13" s="78">
        <f t="shared" si="1"/>
        <v>112</v>
      </c>
      <c r="DO13" s="78">
        <f t="shared" si="1"/>
        <v>113</v>
      </c>
      <c r="DP13" s="78">
        <f t="shared" si="1"/>
        <v>114</v>
      </c>
      <c r="DQ13" s="78">
        <f t="shared" si="1"/>
        <v>115</v>
      </c>
      <c r="DR13" s="78">
        <f t="shared" si="1"/>
        <v>116</v>
      </c>
      <c r="DS13" s="79" t="s">
        <v>32</v>
      </c>
    </row>
    <row r="14" spans="1:123" x14ac:dyDescent="0.45">
      <c r="B14" s="80">
        <v>2</v>
      </c>
      <c r="C14" s="81">
        <f>D14/12</f>
        <v>8.3333333333333329E-2</v>
      </c>
      <c r="D14" s="82">
        <v>1</v>
      </c>
      <c r="E14" s="83">
        <f>1/D14</f>
        <v>1</v>
      </c>
      <c r="F14" s="84"/>
      <c r="G14" s="84">
        <f t="shared" ref="G14:BR14" si="2">IF(G$13&gt;=$D14,1,(NORMDIST(G$13,($D14)/2,$E14*12,TRUE)))</f>
        <v>1</v>
      </c>
      <c r="H14" s="84">
        <f t="shared" si="2"/>
        <v>1</v>
      </c>
      <c r="I14" s="84">
        <f t="shared" si="2"/>
        <v>1</v>
      </c>
      <c r="J14" s="84">
        <f t="shared" si="2"/>
        <v>1</v>
      </c>
      <c r="K14" s="84">
        <f t="shared" si="2"/>
        <v>1</v>
      </c>
      <c r="L14" s="84">
        <f t="shared" si="2"/>
        <v>1</v>
      </c>
      <c r="M14" s="84">
        <f t="shared" si="2"/>
        <v>1</v>
      </c>
      <c r="N14" s="84">
        <f t="shared" si="2"/>
        <v>1</v>
      </c>
      <c r="O14" s="84">
        <f t="shared" si="2"/>
        <v>1</v>
      </c>
      <c r="P14" s="84">
        <f t="shared" si="2"/>
        <v>1</v>
      </c>
      <c r="Q14" s="84">
        <f t="shared" si="2"/>
        <v>1</v>
      </c>
      <c r="R14" s="85">
        <f t="shared" si="2"/>
        <v>1</v>
      </c>
      <c r="S14" s="85">
        <f t="shared" si="2"/>
        <v>1</v>
      </c>
      <c r="T14" s="85">
        <f t="shared" si="2"/>
        <v>1</v>
      </c>
      <c r="U14" s="85">
        <f t="shared" si="2"/>
        <v>1</v>
      </c>
      <c r="V14" s="85">
        <f t="shared" si="2"/>
        <v>1</v>
      </c>
      <c r="W14" s="85">
        <f t="shared" si="2"/>
        <v>1</v>
      </c>
      <c r="X14" s="85">
        <f t="shared" si="2"/>
        <v>1</v>
      </c>
      <c r="Y14" s="85">
        <f t="shared" si="2"/>
        <v>1</v>
      </c>
      <c r="Z14" s="85">
        <f t="shared" si="2"/>
        <v>1</v>
      </c>
      <c r="AA14" s="85">
        <f t="shared" si="2"/>
        <v>1</v>
      </c>
      <c r="AB14" s="85">
        <f t="shared" si="2"/>
        <v>1</v>
      </c>
      <c r="AC14" s="85">
        <f t="shared" si="2"/>
        <v>1</v>
      </c>
      <c r="AD14" s="85">
        <f t="shared" si="2"/>
        <v>1</v>
      </c>
      <c r="AE14" s="85">
        <f t="shared" si="2"/>
        <v>1</v>
      </c>
      <c r="AF14" s="85">
        <f t="shared" si="2"/>
        <v>1</v>
      </c>
      <c r="AG14" s="85">
        <f t="shared" si="2"/>
        <v>1</v>
      </c>
      <c r="AH14" s="85">
        <f t="shared" si="2"/>
        <v>1</v>
      </c>
      <c r="AI14" s="85">
        <f t="shared" si="2"/>
        <v>1</v>
      </c>
      <c r="AJ14" s="85">
        <f t="shared" si="2"/>
        <v>1</v>
      </c>
      <c r="AK14" s="85">
        <f t="shared" si="2"/>
        <v>1</v>
      </c>
      <c r="AL14" s="85">
        <f t="shared" si="2"/>
        <v>1</v>
      </c>
      <c r="AM14" s="85">
        <f t="shared" si="2"/>
        <v>1</v>
      </c>
      <c r="AN14" s="85">
        <f t="shared" si="2"/>
        <v>1</v>
      </c>
      <c r="AO14" s="85">
        <f t="shared" si="2"/>
        <v>1</v>
      </c>
      <c r="AP14" s="85">
        <f t="shared" si="2"/>
        <v>1</v>
      </c>
      <c r="AQ14" s="85">
        <f t="shared" si="2"/>
        <v>1</v>
      </c>
      <c r="AR14" s="85">
        <f t="shared" si="2"/>
        <v>1</v>
      </c>
      <c r="AS14" s="85">
        <f t="shared" si="2"/>
        <v>1</v>
      </c>
      <c r="AT14" s="85">
        <f t="shared" si="2"/>
        <v>1</v>
      </c>
      <c r="AU14" s="85">
        <f t="shared" si="2"/>
        <v>1</v>
      </c>
      <c r="AV14" s="85">
        <f t="shared" si="2"/>
        <v>1</v>
      </c>
      <c r="AW14" s="85">
        <f t="shared" si="2"/>
        <v>1</v>
      </c>
      <c r="AX14" s="85">
        <f t="shared" si="2"/>
        <v>1</v>
      </c>
      <c r="AY14" s="85">
        <f t="shared" si="2"/>
        <v>1</v>
      </c>
      <c r="AZ14" s="85">
        <f t="shared" si="2"/>
        <v>1</v>
      </c>
      <c r="BA14" s="85">
        <f t="shared" si="2"/>
        <v>1</v>
      </c>
      <c r="BB14" s="85">
        <f t="shared" si="2"/>
        <v>1</v>
      </c>
      <c r="BC14" s="85">
        <f t="shared" si="2"/>
        <v>1</v>
      </c>
      <c r="BD14" s="85">
        <f t="shared" si="2"/>
        <v>1</v>
      </c>
      <c r="BE14" s="85">
        <f t="shared" si="2"/>
        <v>1</v>
      </c>
      <c r="BF14" s="85">
        <f t="shared" si="2"/>
        <v>1</v>
      </c>
      <c r="BG14" s="85">
        <f t="shared" si="2"/>
        <v>1</v>
      </c>
      <c r="BH14" s="85">
        <f t="shared" si="2"/>
        <v>1</v>
      </c>
      <c r="BI14" s="85">
        <f t="shared" si="2"/>
        <v>1</v>
      </c>
      <c r="BJ14" s="85">
        <f t="shared" si="2"/>
        <v>1</v>
      </c>
      <c r="BK14" s="85">
        <f t="shared" si="2"/>
        <v>1</v>
      </c>
      <c r="BL14" s="85">
        <f t="shared" si="2"/>
        <v>1</v>
      </c>
      <c r="BM14" s="85">
        <f t="shared" si="2"/>
        <v>1</v>
      </c>
      <c r="BN14" s="85">
        <f t="shared" si="2"/>
        <v>1</v>
      </c>
      <c r="BO14" s="85">
        <f t="shared" si="2"/>
        <v>1</v>
      </c>
      <c r="BP14" s="85">
        <f t="shared" si="2"/>
        <v>1</v>
      </c>
      <c r="BQ14" s="85">
        <f t="shared" si="2"/>
        <v>1</v>
      </c>
      <c r="BR14" s="85">
        <f t="shared" si="2"/>
        <v>1</v>
      </c>
      <c r="BS14" s="85">
        <f t="shared" ref="BS14:DR14" si="3">IF(BS$13&gt;=$D14,1,(NORMDIST(BS$13,($D14)/2,$E14*12,TRUE)))</f>
        <v>1</v>
      </c>
      <c r="BT14" s="85">
        <f t="shared" si="3"/>
        <v>1</v>
      </c>
      <c r="BU14" s="85">
        <f t="shared" si="3"/>
        <v>1</v>
      </c>
      <c r="BV14" s="85">
        <f t="shared" si="3"/>
        <v>1</v>
      </c>
      <c r="BW14" s="85">
        <f t="shared" si="3"/>
        <v>1</v>
      </c>
      <c r="BX14" s="85">
        <f t="shared" si="3"/>
        <v>1</v>
      </c>
      <c r="BY14" s="85">
        <f t="shared" si="3"/>
        <v>1</v>
      </c>
      <c r="BZ14" s="85">
        <f t="shared" si="3"/>
        <v>1</v>
      </c>
      <c r="CA14" s="85">
        <f t="shared" si="3"/>
        <v>1</v>
      </c>
      <c r="CB14" s="85">
        <f t="shared" si="3"/>
        <v>1</v>
      </c>
      <c r="CC14" s="85">
        <f t="shared" si="3"/>
        <v>1</v>
      </c>
      <c r="CD14" s="85">
        <f t="shared" si="3"/>
        <v>1</v>
      </c>
      <c r="CE14" s="85">
        <f t="shared" si="3"/>
        <v>1</v>
      </c>
      <c r="CF14" s="85">
        <f t="shared" si="3"/>
        <v>1</v>
      </c>
      <c r="CG14" s="85">
        <f t="shared" si="3"/>
        <v>1</v>
      </c>
      <c r="CH14" s="85">
        <f t="shared" si="3"/>
        <v>1</v>
      </c>
      <c r="CI14" s="85">
        <f t="shared" si="3"/>
        <v>1</v>
      </c>
      <c r="CJ14" s="85">
        <f t="shared" si="3"/>
        <v>1</v>
      </c>
      <c r="CK14" s="85">
        <f t="shared" si="3"/>
        <v>1</v>
      </c>
      <c r="CL14" s="85">
        <f t="shared" si="3"/>
        <v>1</v>
      </c>
      <c r="CM14" s="85">
        <f t="shared" si="3"/>
        <v>1</v>
      </c>
      <c r="CN14" s="85">
        <f t="shared" si="3"/>
        <v>1</v>
      </c>
      <c r="CO14" s="85">
        <f t="shared" si="3"/>
        <v>1</v>
      </c>
      <c r="CP14" s="85">
        <f t="shared" si="3"/>
        <v>1</v>
      </c>
      <c r="CQ14" s="85">
        <f t="shared" si="3"/>
        <v>1</v>
      </c>
      <c r="CR14" s="85">
        <f t="shared" si="3"/>
        <v>1</v>
      </c>
      <c r="CS14" s="85">
        <f t="shared" si="3"/>
        <v>1</v>
      </c>
      <c r="CT14" s="85">
        <f t="shared" si="3"/>
        <v>1</v>
      </c>
      <c r="CU14" s="85">
        <f t="shared" si="3"/>
        <v>1</v>
      </c>
      <c r="CV14" s="85">
        <f t="shared" si="3"/>
        <v>1</v>
      </c>
      <c r="CW14" s="85">
        <f t="shared" si="3"/>
        <v>1</v>
      </c>
      <c r="CX14" s="85">
        <f t="shared" si="3"/>
        <v>1</v>
      </c>
      <c r="CY14" s="85">
        <f t="shared" si="3"/>
        <v>1</v>
      </c>
      <c r="CZ14" s="85">
        <f t="shared" si="3"/>
        <v>1</v>
      </c>
      <c r="DA14" s="85">
        <f t="shared" si="3"/>
        <v>1</v>
      </c>
      <c r="DB14" s="85">
        <f t="shared" si="3"/>
        <v>1</v>
      </c>
      <c r="DC14" s="85">
        <f t="shared" si="3"/>
        <v>1</v>
      </c>
      <c r="DD14" s="85">
        <f t="shared" si="3"/>
        <v>1</v>
      </c>
      <c r="DE14" s="85">
        <f t="shared" si="3"/>
        <v>1</v>
      </c>
      <c r="DF14" s="85">
        <f t="shared" si="3"/>
        <v>1</v>
      </c>
      <c r="DG14" s="85">
        <f t="shared" si="3"/>
        <v>1</v>
      </c>
      <c r="DH14" s="85">
        <f t="shared" si="3"/>
        <v>1</v>
      </c>
      <c r="DI14" s="85">
        <f t="shared" si="3"/>
        <v>1</v>
      </c>
      <c r="DJ14" s="85">
        <f t="shared" si="3"/>
        <v>1</v>
      </c>
      <c r="DK14" s="85">
        <f t="shared" si="3"/>
        <v>1</v>
      </c>
      <c r="DL14" s="85">
        <f t="shared" si="3"/>
        <v>1</v>
      </c>
      <c r="DM14" s="85">
        <f t="shared" si="3"/>
        <v>1</v>
      </c>
      <c r="DN14" s="85">
        <f t="shared" si="3"/>
        <v>1</v>
      </c>
      <c r="DO14" s="85">
        <f t="shared" si="3"/>
        <v>1</v>
      </c>
      <c r="DP14" s="85">
        <f t="shared" si="3"/>
        <v>1</v>
      </c>
      <c r="DQ14" s="85">
        <f t="shared" si="3"/>
        <v>1</v>
      </c>
      <c r="DR14" s="85">
        <f t="shared" si="3"/>
        <v>1</v>
      </c>
      <c r="DS14" s="79" t="s">
        <v>32</v>
      </c>
    </row>
    <row r="15" spans="1:123" x14ac:dyDescent="0.45">
      <c r="B15" s="80">
        <f>B14+1</f>
        <v>3</v>
      </c>
      <c r="C15" s="81">
        <f>C14+1/12</f>
        <v>0.16666666666666666</v>
      </c>
      <c r="D15" s="82">
        <f>D14+1</f>
        <v>2</v>
      </c>
      <c r="E15" s="83">
        <f>1/D15</f>
        <v>0.5</v>
      </c>
      <c r="F15" s="85"/>
      <c r="G15" s="85">
        <f>IF(G$13&lt;$D15,$E15*G$13,1)</f>
        <v>0.5</v>
      </c>
      <c r="H15" s="85">
        <f t="shared" ref="H15:BS18" si="4">IF(H$13&lt;$D15,$E15*H$13,1)</f>
        <v>1</v>
      </c>
      <c r="I15" s="85">
        <f t="shared" si="4"/>
        <v>1</v>
      </c>
      <c r="J15" s="85">
        <f t="shared" si="4"/>
        <v>1</v>
      </c>
      <c r="K15" s="85">
        <f t="shared" si="4"/>
        <v>1</v>
      </c>
      <c r="L15" s="85">
        <f t="shared" si="4"/>
        <v>1</v>
      </c>
      <c r="M15" s="85">
        <f t="shared" si="4"/>
        <v>1</v>
      </c>
      <c r="N15" s="85">
        <f t="shared" si="4"/>
        <v>1</v>
      </c>
      <c r="O15" s="85">
        <f t="shared" si="4"/>
        <v>1</v>
      </c>
      <c r="P15" s="85">
        <f t="shared" si="4"/>
        <v>1</v>
      </c>
      <c r="Q15" s="85">
        <f t="shared" si="4"/>
        <v>1</v>
      </c>
      <c r="R15" s="85">
        <f t="shared" si="4"/>
        <v>1</v>
      </c>
      <c r="S15" s="85">
        <f t="shared" si="4"/>
        <v>1</v>
      </c>
      <c r="T15" s="85">
        <f t="shared" si="4"/>
        <v>1</v>
      </c>
      <c r="U15" s="85">
        <f t="shared" si="4"/>
        <v>1</v>
      </c>
      <c r="V15" s="85">
        <f t="shared" si="4"/>
        <v>1</v>
      </c>
      <c r="W15" s="85">
        <f t="shared" si="4"/>
        <v>1</v>
      </c>
      <c r="X15" s="85">
        <f t="shared" si="4"/>
        <v>1</v>
      </c>
      <c r="Y15" s="85">
        <f t="shared" si="4"/>
        <v>1</v>
      </c>
      <c r="Z15" s="85">
        <f t="shared" si="4"/>
        <v>1</v>
      </c>
      <c r="AA15" s="85">
        <f t="shared" si="4"/>
        <v>1</v>
      </c>
      <c r="AB15" s="85">
        <f t="shared" si="4"/>
        <v>1</v>
      </c>
      <c r="AC15" s="85">
        <f t="shared" si="4"/>
        <v>1</v>
      </c>
      <c r="AD15" s="85">
        <f t="shared" si="4"/>
        <v>1</v>
      </c>
      <c r="AE15" s="85">
        <f t="shared" si="4"/>
        <v>1</v>
      </c>
      <c r="AF15" s="85">
        <f t="shared" si="4"/>
        <v>1</v>
      </c>
      <c r="AG15" s="85">
        <f t="shared" si="4"/>
        <v>1</v>
      </c>
      <c r="AH15" s="85">
        <f t="shared" si="4"/>
        <v>1</v>
      </c>
      <c r="AI15" s="85">
        <f t="shared" si="4"/>
        <v>1</v>
      </c>
      <c r="AJ15" s="85">
        <f t="shared" si="4"/>
        <v>1</v>
      </c>
      <c r="AK15" s="85">
        <f t="shared" si="4"/>
        <v>1</v>
      </c>
      <c r="AL15" s="85">
        <f t="shared" si="4"/>
        <v>1</v>
      </c>
      <c r="AM15" s="85">
        <f t="shared" si="4"/>
        <v>1</v>
      </c>
      <c r="AN15" s="85">
        <f t="shared" si="4"/>
        <v>1</v>
      </c>
      <c r="AO15" s="85">
        <f t="shared" si="4"/>
        <v>1</v>
      </c>
      <c r="AP15" s="85">
        <f t="shared" si="4"/>
        <v>1</v>
      </c>
      <c r="AQ15" s="85">
        <f t="shared" si="4"/>
        <v>1</v>
      </c>
      <c r="AR15" s="85">
        <f t="shared" si="4"/>
        <v>1</v>
      </c>
      <c r="AS15" s="85">
        <f t="shared" si="4"/>
        <v>1</v>
      </c>
      <c r="AT15" s="85">
        <f t="shared" si="4"/>
        <v>1</v>
      </c>
      <c r="AU15" s="85">
        <f t="shared" si="4"/>
        <v>1</v>
      </c>
      <c r="AV15" s="85">
        <f t="shared" si="4"/>
        <v>1</v>
      </c>
      <c r="AW15" s="85">
        <f t="shared" si="4"/>
        <v>1</v>
      </c>
      <c r="AX15" s="85">
        <f t="shared" si="4"/>
        <v>1</v>
      </c>
      <c r="AY15" s="85">
        <f t="shared" si="4"/>
        <v>1</v>
      </c>
      <c r="AZ15" s="85">
        <f t="shared" si="4"/>
        <v>1</v>
      </c>
      <c r="BA15" s="85">
        <f t="shared" si="4"/>
        <v>1</v>
      </c>
      <c r="BB15" s="85">
        <f t="shared" si="4"/>
        <v>1</v>
      </c>
      <c r="BC15" s="85">
        <f t="shared" si="4"/>
        <v>1</v>
      </c>
      <c r="BD15" s="85">
        <f t="shared" si="4"/>
        <v>1</v>
      </c>
      <c r="BE15" s="85">
        <f t="shared" si="4"/>
        <v>1</v>
      </c>
      <c r="BF15" s="85">
        <f t="shared" si="4"/>
        <v>1</v>
      </c>
      <c r="BG15" s="85">
        <f t="shared" si="4"/>
        <v>1</v>
      </c>
      <c r="BH15" s="85">
        <f t="shared" si="4"/>
        <v>1</v>
      </c>
      <c r="BI15" s="85">
        <f t="shared" si="4"/>
        <v>1</v>
      </c>
      <c r="BJ15" s="85">
        <f t="shared" si="4"/>
        <v>1</v>
      </c>
      <c r="BK15" s="85">
        <f t="shared" si="4"/>
        <v>1</v>
      </c>
      <c r="BL15" s="85">
        <f t="shared" si="4"/>
        <v>1</v>
      </c>
      <c r="BM15" s="85">
        <f t="shared" si="4"/>
        <v>1</v>
      </c>
      <c r="BN15" s="85">
        <f t="shared" si="4"/>
        <v>1</v>
      </c>
      <c r="BO15" s="85">
        <f t="shared" si="4"/>
        <v>1</v>
      </c>
      <c r="BP15" s="85">
        <f t="shared" si="4"/>
        <v>1</v>
      </c>
      <c r="BQ15" s="85">
        <f t="shared" si="4"/>
        <v>1</v>
      </c>
      <c r="BR15" s="85">
        <f t="shared" si="4"/>
        <v>1</v>
      </c>
      <c r="BS15" s="85">
        <f t="shared" si="4"/>
        <v>1</v>
      </c>
      <c r="BT15" s="85">
        <f t="shared" ref="BT15:DR19" si="5">IF(BT$13&lt;$D15,$E15*BT$13,1)</f>
        <v>1</v>
      </c>
      <c r="BU15" s="85">
        <f t="shared" si="5"/>
        <v>1</v>
      </c>
      <c r="BV15" s="85">
        <f t="shared" si="5"/>
        <v>1</v>
      </c>
      <c r="BW15" s="85">
        <f t="shared" si="5"/>
        <v>1</v>
      </c>
      <c r="BX15" s="85">
        <f t="shared" si="5"/>
        <v>1</v>
      </c>
      <c r="BY15" s="85">
        <f t="shared" si="5"/>
        <v>1</v>
      </c>
      <c r="BZ15" s="85">
        <f t="shared" si="5"/>
        <v>1</v>
      </c>
      <c r="CA15" s="85">
        <f t="shared" si="5"/>
        <v>1</v>
      </c>
      <c r="CB15" s="85">
        <f t="shared" si="5"/>
        <v>1</v>
      </c>
      <c r="CC15" s="85">
        <f t="shared" si="5"/>
        <v>1</v>
      </c>
      <c r="CD15" s="85">
        <f t="shared" si="5"/>
        <v>1</v>
      </c>
      <c r="CE15" s="85">
        <f t="shared" si="5"/>
        <v>1</v>
      </c>
      <c r="CF15" s="85">
        <f t="shared" si="5"/>
        <v>1</v>
      </c>
      <c r="CG15" s="85">
        <f t="shared" si="5"/>
        <v>1</v>
      </c>
      <c r="CH15" s="85">
        <f t="shared" si="5"/>
        <v>1</v>
      </c>
      <c r="CI15" s="85">
        <f t="shared" si="5"/>
        <v>1</v>
      </c>
      <c r="CJ15" s="85">
        <f t="shared" si="5"/>
        <v>1</v>
      </c>
      <c r="CK15" s="85">
        <f t="shared" si="5"/>
        <v>1</v>
      </c>
      <c r="CL15" s="85">
        <f t="shared" si="5"/>
        <v>1</v>
      </c>
      <c r="CM15" s="85">
        <f t="shared" si="5"/>
        <v>1</v>
      </c>
      <c r="CN15" s="85">
        <f t="shared" si="5"/>
        <v>1</v>
      </c>
      <c r="CO15" s="85">
        <f t="shared" si="5"/>
        <v>1</v>
      </c>
      <c r="CP15" s="85">
        <f t="shared" si="5"/>
        <v>1</v>
      </c>
      <c r="CQ15" s="85">
        <f t="shared" si="5"/>
        <v>1</v>
      </c>
      <c r="CR15" s="85">
        <f t="shared" si="5"/>
        <v>1</v>
      </c>
      <c r="CS15" s="85">
        <f t="shared" si="5"/>
        <v>1</v>
      </c>
      <c r="CT15" s="85">
        <f t="shared" si="5"/>
        <v>1</v>
      </c>
      <c r="CU15" s="85">
        <f t="shared" si="5"/>
        <v>1</v>
      </c>
      <c r="CV15" s="85">
        <f t="shared" si="5"/>
        <v>1</v>
      </c>
      <c r="CW15" s="85">
        <f t="shared" si="5"/>
        <v>1</v>
      </c>
      <c r="CX15" s="85">
        <f t="shared" si="5"/>
        <v>1</v>
      </c>
      <c r="CY15" s="85">
        <f t="shared" si="5"/>
        <v>1</v>
      </c>
      <c r="CZ15" s="85">
        <f t="shared" si="5"/>
        <v>1</v>
      </c>
      <c r="DA15" s="85">
        <f t="shared" si="5"/>
        <v>1</v>
      </c>
      <c r="DB15" s="85">
        <f t="shared" si="5"/>
        <v>1</v>
      </c>
      <c r="DC15" s="85">
        <f t="shared" si="5"/>
        <v>1</v>
      </c>
      <c r="DD15" s="85">
        <f t="shared" si="5"/>
        <v>1</v>
      </c>
      <c r="DE15" s="85">
        <f t="shared" si="5"/>
        <v>1</v>
      </c>
      <c r="DF15" s="85">
        <f t="shared" si="5"/>
        <v>1</v>
      </c>
      <c r="DG15" s="85">
        <f t="shared" si="5"/>
        <v>1</v>
      </c>
      <c r="DH15" s="85">
        <f t="shared" si="5"/>
        <v>1</v>
      </c>
      <c r="DI15" s="85">
        <f t="shared" si="5"/>
        <v>1</v>
      </c>
      <c r="DJ15" s="85">
        <f t="shared" si="5"/>
        <v>1</v>
      </c>
      <c r="DK15" s="85">
        <f t="shared" si="5"/>
        <v>1</v>
      </c>
      <c r="DL15" s="85">
        <f t="shared" si="5"/>
        <v>1</v>
      </c>
      <c r="DM15" s="85">
        <f t="shared" si="5"/>
        <v>1</v>
      </c>
      <c r="DN15" s="85">
        <f t="shared" si="5"/>
        <v>1</v>
      </c>
      <c r="DO15" s="85">
        <f t="shared" si="5"/>
        <v>1</v>
      </c>
      <c r="DP15" s="85">
        <f t="shared" si="5"/>
        <v>1</v>
      </c>
      <c r="DQ15" s="85">
        <f t="shared" si="5"/>
        <v>1</v>
      </c>
      <c r="DR15" s="85">
        <f t="shared" si="5"/>
        <v>1</v>
      </c>
      <c r="DS15" s="79" t="s">
        <v>32</v>
      </c>
    </row>
    <row r="16" spans="1:123" x14ac:dyDescent="0.45">
      <c r="B16" s="80">
        <f>B15+1</f>
        <v>4</v>
      </c>
      <c r="C16" s="81">
        <f t="shared" ref="C16:C79" si="6">C15+1/12</f>
        <v>0.25</v>
      </c>
      <c r="D16" s="82">
        <f>D15+1</f>
        <v>3</v>
      </c>
      <c r="E16" s="83">
        <f>1/D16</f>
        <v>0.33333333333333331</v>
      </c>
      <c r="F16" s="85"/>
      <c r="G16" s="85">
        <f>IF(G$13&lt;$D16,$E16*G$13,1)</f>
        <v>0.33333333333333331</v>
      </c>
      <c r="H16" s="85">
        <f t="shared" si="4"/>
        <v>0.66666666666666663</v>
      </c>
      <c r="I16" s="85">
        <f t="shared" si="4"/>
        <v>1</v>
      </c>
      <c r="J16" s="85">
        <f t="shared" si="4"/>
        <v>1</v>
      </c>
      <c r="K16" s="85">
        <f t="shared" si="4"/>
        <v>1</v>
      </c>
      <c r="L16" s="85">
        <f t="shared" si="4"/>
        <v>1</v>
      </c>
      <c r="M16" s="85">
        <f t="shared" si="4"/>
        <v>1</v>
      </c>
      <c r="N16" s="85">
        <f t="shared" si="4"/>
        <v>1</v>
      </c>
      <c r="O16" s="85">
        <f t="shared" si="4"/>
        <v>1</v>
      </c>
      <c r="P16" s="85">
        <f t="shared" si="4"/>
        <v>1</v>
      </c>
      <c r="Q16" s="85">
        <f t="shared" si="4"/>
        <v>1</v>
      </c>
      <c r="R16" s="85">
        <f t="shared" si="4"/>
        <v>1</v>
      </c>
      <c r="S16" s="85">
        <f t="shared" si="4"/>
        <v>1</v>
      </c>
      <c r="T16" s="85">
        <f t="shared" si="4"/>
        <v>1</v>
      </c>
      <c r="U16" s="85">
        <f t="shared" si="4"/>
        <v>1</v>
      </c>
      <c r="V16" s="85">
        <f t="shared" si="4"/>
        <v>1</v>
      </c>
      <c r="W16" s="85">
        <f t="shared" si="4"/>
        <v>1</v>
      </c>
      <c r="X16" s="85">
        <f t="shared" si="4"/>
        <v>1</v>
      </c>
      <c r="Y16" s="85">
        <f t="shared" si="4"/>
        <v>1</v>
      </c>
      <c r="Z16" s="85">
        <f t="shared" si="4"/>
        <v>1</v>
      </c>
      <c r="AA16" s="85">
        <f t="shared" si="4"/>
        <v>1</v>
      </c>
      <c r="AB16" s="85">
        <f t="shared" si="4"/>
        <v>1</v>
      </c>
      <c r="AC16" s="85">
        <f t="shared" si="4"/>
        <v>1</v>
      </c>
      <c r="AD16" s="85">
        <f t="shared" si="4"/>
        <v>1</v>
      </c>
      <c r="AE16" s="85">
        <f t="shared" si="4"/>
        <v>1</v>
      </c>
      <c r="AF16" s="85">
        <f t="shared" si="4"/>
        <v>1</v>
      </c>
      <c r="AG16" s="85">
        <f t="shared" si="4"/>
        <v>1</v>
      </c>
      <c r="AH16" s="85">
        <f t="shared" si="4"/>
        <v>1</v>
      </c>
      <c r="AI16" s="85">
        <f t="shared" si="4"/>
        <v>1</v>
      </c>
      <c r="AJ16" s="85">
        <f t="shared" si="4"/>
        <v>1</v>
      </c>
      <c r="AK16" s="85">
        <f t="shared" si="4"/>
        <v>1</v>
      </c>
      <c r="AL16" s="85">
        <f t="shared" si="4"/>
        <v>1</v>
      </c>
      <c r="AM16" s="85">
        <f t="shared" si="4"/>
        <v>1</v>
      </c>
      <c r="AN16" s="85">
        <f t="shared" si="4"/>
        <v>1</v>
      </c>
      <c r="AO16" s="85">
        <f t="shared" si="4"/>
        <v>1</v>
      </c>
      <c r="AP16" s="85">
        <f t="shared" si="4"/>
        <v>1</v>
      </c>
      <c r="AQ16" s="85">
        <f t="shared" si="4"/>
        <v>1</v>
      </c>
      <c r="AR16" s="85">
        <f t="shared" si="4"/>
        <v>1</v>
      </c>
      <c r="AS16" s="85">
        <f t="shared" si="4"/>
        <v>1</v>
      </c>
      <c r="AT16" s="85">
        <f t="shared" si="4"/>
        <v>1</v>
      </c>
      <c r="AU16" s="85">
        <f t="shared" si="4"/>
        <v>1</v>
      </c>
      <c r="AV16" s="85">
        <f t="shared" si="4"/>
        <v>1</v>
      </c>
      <c r="AW16" s="85">
        <f t="shared" si="4"/>
        <v>1</v>
      </c>
      <c r="AX16" s="85">
        <f t="shared" si="4"/>
        <v>1</v>
      </c>
      <c r="AY16" s="85">
        <f t="shared" si="4"/>
        <v>1</v>
      </c>
      <c r="AZ16" s="85">
        <f t="shared" si="4"/>
        <v>1</v>
      </c>
      <c r="BA16" s="85">
        <f t="shared" si="4"/>
        <v>1</v>
      </c>
      <c r="BB16" s="85">
        <f t="shared" si="4"/>
        <v>1</v>
      </c>
      <c r="BC16" s="85">
        <f t="shared" si="4"/>
        <v>1</v>
      </c>
      <c r="BD16" s="85">
        <f t="shared" si="4"/>
        <v>1</v>
      </c>
      <c r="BE16" s="85">
        <f t="shared" si="4"/>
        <v>1</v>
      </c>
      <c r="BF16" s="85">
        <f t="shared" si="4"/>
        <v>1</v>
      </c>
      <c r="BG16" s="85">
        <f t="shared" si="4"/>
        <v>1</v>
      </c>
      <c r="BH16" s="85">
        <f t="shared" si="4"/>
        <v>1</v>
      </c>
      <c r="BI16" s="85">
        <f t="shared" si="4"/>
        <v>1</v>
      </c>
      <c r="BJ16" s="85">
        <f t="shared" si="4"/>
        <v>1</v>
      </c>
      <c r="BK16" s="85">
        <f t="shared" si="4"/>
        <v>1</v>
      </c>
      <c r="BL16" s="85">
        <f t="shared" si="4"/>
        <v>1</v>
      </c>
      <c r="BM16" s="85">
        <f t="shared" si="4"/>
        <v>1</v>
      </c>
      <c r="BN16" s="85">
        <f t="shared" si="4"/>
        <v>1</v>
      </c>
      <c r="BO16" s="85">
        <f t="shared" si="4"/>
        <v>1</v>
      </c>
      <c r="BP16" s="85">
        <f t="shared" si="4"/>
        <v>1</v>
      </c>
      <c r="BQ16" s="85">
        <f t="shared" si="4"/>
        <v>1</v>
      </c>
      <c r="BR16" s="85">
        <f t="shared" si="4"/>
        <v>1</v>
      </c>
      <c r="BS16" s="85">
        <f t="shared" si="4"/>
        <v>1</v>
      </c>
      <c r="BT16" s="85">
        <f t="shared" si="5"/>
        <v>1</v>
      </c>
      <c r="BU16" s="85">
        <f t="shared" si="5"/>
        <v>1</v>
      </c>
      <c r="BV16" s="85">
        <f t="shared" si="5"/>
        <v>1</v>
      </c>
      <c r="BW16" s="85">
        <f t="shared" si="5"/>
        <v>1</v>
      </c>
      <c r="BX16" s="85">
        <f t="shared" si="5"/>
        <v>1</v>
      </c>
      <c r="BY16" s="85">
        <f t="shared" si="5"/>
        <v>1</v>
      </c>
      <c r="BZ16" s="85">
        <f t="shared" si="5"/>
        <v>1</v>
      </c>
      <c r="CA16" s="85">
        <f t="shared" si="5"/>
        <v>1</v>
      </c>
      <c r="CB16" s="85">
        <f t="shared" si="5"/>
        <v>1</v>
      </c>
      <c r="CC16" s="85">
        <f t="shared" si="5"/>
        <v>1</v>
      </c>
      <c r="CD16" s="85">
        <f t="shared" si="5"/>
        <v>1</v>
      </c>
      <c r="CE16" s="85">
        <f t="shared" si="5"/>
        <v>1</v>
      </c>
      <c r="CF16" s="85">
        <f t="shared" si="5"/>
        <v>1</v>
      </c>
      <c r="CG16" s="85">
        <f t="shared" si="5"/>
        <v>1</v>
      </c>
      <c r="CH16" s="85">
        <f t="shared" si="5"/>
        <v>1</v>
      </c>
      <c r="CI16" s="85">
        <f t="shared" si="5"/>
        <v>1</v>
      </c>
      <c r="CJ16" s="85">
        <f t="shared" si="5"/>
        <v>1</v>
      </c>
      <c r="CK16" s="85">
        <f t="shared" si="5"/>
        <v>1</v>
      </c>
      <c r="CL16" s="85">
        <f t="shared" si="5"/>
        <v>1</v>
      </c>
      <c r="CM16" s="85">
        <f t="shared" si="5"/>
        <v>1</v>
      </c>
      <c r="CN16" s="85">
        <f t="shared" si="5"/>
        <v>1</v>
      </c>
      <c r="CO16" s="85">
        <f t="shared" si="5"/>
        <v>1</v>
      </c>
      <c r="CP16" s="85">
        <f t="shared" si="5"/>
        <v>1</v>
      </c>
      <c r="CQ16" s="85">
        <f t="shared" si="5"/>
        <v>1</v>
      </c>
      <c r="CR16" s="85">
        <f t="shared" si="5"/>
        <v>1</v>
      </c>
      <c r="CS16" s="85">
        <f t="shared" si="5"/>
        <v>1</v>
      </c>
      <c r="CT16" s="85">
        <f t="shared" si="5"/>
        <v>1</v>
      </c>
      <c r="CU16" s="85">
        <f t="shared" si="5"/>
        <v>1</v>
      </c>
      <c r="CV16" s="85">
        <f t="shared" si="5"/>
        <v>1</v>
      </c>
      <c r="CW16" s="85">
        <f t="shared" si="5"/>
        <v>1</v>
      </c>
      <c r="CX16" s="85">
        <f t="shared" si="5"/>
        <v>1</v>
      </c>
      <c r="CY16" s="85">
        <f t="shared" si="5"/>
        <v>1</v>
      </c>
      <c r="CZ16" s="85">
        <f t="shared" si="5"/>
        <v>1</v>
      </c>
      <c r="DA16" s="85">
        <f t="shared" si="5"/>
        <v>1</v>
      </c>
      <c r="DB16" s="85">
        <f t="shared" si="5"/>
        <v>1</v>
      </c>
      <c r="DC16" s="85">
        <f t="shared" si="5"/>
        <v>1</v>
      </c>
      <c r="DD16" s="85">
        <f t="shared" si="5"/>
        <v>1</v>
      </c>
      <c r="DE16" s="85">
        <f t="shared" si="5"/>
        <v>1</v>
      </c>
      <c r="DF16" s="85">
        <f t="shared" si="5"/>
        <v>1</v>
      </c>
      <c r="DG16" s="85">
        <f t="shared" si="5"/>
        <v>1</v>
      </c>
      <c r="DH16" s="85">
        <f t="shared" si="5"/>
        <v>1</v>
      </c>
      <c r="DI16" s="85">
        <f t="shared" si="5"/>
        <v>1</v>
      </c>
      <c r="DJ16" s="85">
        <f t="shared" si="5"/>
        <v>1</v>
      </c>
      <c r="DK16" s="85">
        <f t="shared" si="5"/>
        <v>1</v>
      </c>
      <c r="DL16" s="85">
        <f t="shared" si="5"/>
        <v>1</v>
      </c>
      <c r="DM16" s="85">
        <f t="shared" si="5"/>
        <v>1</v>
      </c>
      <c r="DN16" s="85">
        <f t="shared" si="5"/>
        <v>1</v>
      </c>
      <c r="DO16" s="85">
        <f t="shared" si="5"/>
        <v>1</v>
      </c>
      <c r="DP16" s="85">
        <f t="shared" si="5"/>
        <v>1</v>
      </c>
      <c r="DQ16" s="85">
        <f t="shared" si="5"/>
        <v>1</v>
      </c>
      <c r="DR16" s="85">
        <f t="shared" si="5"/>
        <v>1</v>
      </c>
      <c r="DS16" s="79" t="s">
        <v>32</v>
      </c>
    </row>
    <row r="17" spans="2:123" x14ac:dyDescent="0.45">
      <c r="B17" s="80">
        <f t="shared" ref="B17:B80" si="7">B16+1</f>
        <v>5</v>
      </c>
      <c r="C17" s="81">
        <f t="shared" si="6"/>
        <v>0.33333333333333331</v>
      </c>
      <c r="D17" s="82">
        <f t="shared" ref="D17:D80" si="8">D16+1</f>
        <v>4</v>
      </c>
      <c r="E17" s="83">
        <f>1/D17</f>
        <v>0.25</v>
      </c>
      <c r="F17" s="85"/>
      <c r="G17" s="85">
        <f>IF(G$13&lt;$D17,$E17*G$13,1)</f>
        <v>0.25</v>
      </c>
      <c r="H17" s="85">
        <f t="shared" si="4"/>
        <v>0.5</v>
      </c>
      <c r="I17" s="85">
        <f t="shared" si="4"/>
        <v>0.75</v>
      </c>
      <c r="J17" s="85">
        <f t="shared" si="4"/>
        <v>1</v>
      </c>
      <c r="K17" s="85">
        <f t="shared" si="4"/>
        <v>1</v>
      </c>
      <c r="L17" s="85">
        <f t="shared" si="4"/>
        <v>1</v>
      </c>
      <c r="M17" s="85">
        <f t="shared" si="4"/>
        <v>1</v>
      </c>
      <c r="N17" s="85">
        <f t="shared" si="4"/>
        <v>1</v>
      </c>
      <c r="O17" s="85">
        <f t="shared" si="4"/>
        <v>1</v>
      </c>
      <c r="P17" s="85">
        <f t="shared" si="4"/>
        <v>1</v>
      </c>
      <c r="Q17" s="85">
        <f t="shared" si="4"/>
        <v>1</v>
      </c>
      <c r="R17" s="85">
        <f t="shared" si="4"/>
        <v>1</v>
      </c>
      <c r="S17" s="85">
        <f t="shared" si="4"/>
        <v>1</v>
      </c>
      <c r="T17" s="85">
        <f t="shared" si="4"/>
        <v>1</v>
      </c>
      <c r="U17" s="85">
        <f t="shared" si="4"/>
        <v>1</v>
      </c>
      <c r="V17" s="85">
        <f t="shared" si="4"/>
        <v>1</v>
      </c>
      <c r="W17" s="85">
        <f t="shared" si="4"/>
        <v>1</v>
      </c>
      <c r="X17" s="85">
        <f t="shared" si="4"/>
        <v>1</v>
      </c>
      <c r="Y17" s="85">
        <f t="shared" si="4"/>
        <v>1</v>
      </c>
      <c r="Z17" s="85">
        <f t="shared" si="4"/>
        <v>1</v>
      </c>
      <c r="AA17" s="85">
        <f t="shared" si="4"/>
        <v>1</v>
      </c>
      <c r="AB17" s="85">
        <f t="shared" si="4"/>
        <v>1</v>
      </c>
      <c r="AC17" s="85">
        <f t="shared" si="4"/>
        <v>1</v>
      </c>
      <c r="AD17" s="85">
        <f t="shared" si="4"/>
        <v>1</v>
      </c>
      <c r="AE17" s="85">
        <f t="shared" si="4"/>
        <v>1</v>
      </c>
      <c r="AF17" s="85">
        <f t="shared" si="4"/>
        <v>1</v>
      </c>
      <c r="AG17" s="85">
        <f t="shared" si="4"/>
        <v>1</v>
      </c>
      <c r="AH17" s="85">
        <f t="shared" si="4"/>
        <v>1</v>
      </c>
      <c r="AI17" s="85">
        <f t="shared" si="4"/>
        <v>1</v>
      </c>
      <c r="AJ17" s="85">
        <f t="shared" si="4"/>
        <v>1</v>
      </c>
      <c r="AK17" s="85">
        <f t="shared" si="4"/>
        <v>1</v>
      </c>
      <c r="AL17" s="85">
        <f t="shared" si="4"/>
        <v>1</v>
      </c>
      <c r="AM17" s="85">
        <f t="shared" si="4"/>
        <v>1</v>
      </c>
      <c r="AN17" s="85">
        <f t="shared" si="4"/>
        <v>1</v>
      </c>
      <c r="AO17" s="85">
        <f t="shared" si="4"/>
        <v>1</v>
      </c>
      <c r="AP17" s="85">
        <f t="shared" si="4"/>
        <v>1</v>
      </c>
      <c r="AQ17" s="85">
        <f t="shared" si="4"/>
        <v>1</v>
      </c>
      <c r="AR17" s="85">
        <f t="shared" si="4"/>
        <v>1</v>
      </c>
      <c r="AS17" s="85">
        <f t="shared" si="4"/>
        <v>1</v>
      </c>
      <c r="AT17" s="85">
        <f t="shared" si="4"/>
        <v>1</v>
      </c>
      <c r="AU17" s="85">
        <f t="shared" si="4"/>
        <v>1</v>
      </c>
      <c r="AV17" s="85">
        <f t="shared" si="4"/>
        <v>1</v>
      </c>
      <c r="AW17" s="85">
        <f t="shared" si="4"/>
        <v>1</v>
      </c>
      <c r="AX17" s="85">
        <f t="shared" si="4"/>
        <v>1</v>
      </c>
      <c r="AY17" s="85">
        <f t="shared" si="4"/>
        <v>1</v>
      </c>
      <c r="AZ17" s="85">
        <f t="shared" si="4"/>
        <v>1</v>
      </c>
      <c r="BA17" s="85">
        <f t="shared" si="4"/>
        <v>1</v>
      </c>
      <c r="BB17" s="85">
        <f t="shared" si="4"/>
        <v>1</v>
      </c>
      <c r="BC17" s="85">
        <f t="shared" si="4"/>
        <v>1</v>
      </c>
      <c r="BD17" s="85">
        <f t="shared" si="4"/>
        <v>1</v>
      </c>
      <c r="BE17" s="85">
        <f t="shared" si="4"/>
        <v>1</v>
      </c>
      <c r="BF17" s="85">
        <f t="shared" si="4"/>
        <v>1</v>
      </c>
      <c r="BG17" s="85">
        <f t="shared" si="4"/>
        <v>1</v>
      </c>
      <c r="BH17" s="85">
        <f t="shared" si="4"/>
        <v>1</v>
      </c>
      <c r="BI17" s="85">
        <f t="shared" si="4"/>
        <v>1</v>
      </c>
      <c r="BJ17" s="85">
        <f t="shared" si="4"/>
        <v>1</v>
      </c>
      <c r="BK17" s="85">
        <f t="shared" si="4"/>
        <v>1</v>
      </c>
      <c r="BL17" s="85">
        <f t="shared" si="4"/>
        <v>1</v>
      </c>
      <c r="BM17" s="85">
        <f t="shared" si="4"/>
        <v>1</v>
      </c>
      <c r="BN17" s="85">
        <f t="shared" si="4"/>
        <v>1</v>
      </c>
      <c r="BO17" s="85">
        <f t="shared" si="4"/>
        <v>1</v>
      </c>
      <c r="BP17" s="85">
        <f t="shared" si="4"/>
        <v>1</v>
      </c>
      <c r="BQ17" s="85">
        <f t="shared" si="4"/>
        <v>1</v>
      </c>
      <c r="BR17" s="85">
        <f t="shared" si="4"/>
        <v>1</v>
      </c>
      <c r="BS17" s="85">
        <f t="shared" si="4"/>
        <v>1</v>
      </c>
      <c r="BT17" s="85">
        <f t="shared" si="5"/>
        <v>1</v>
      </c>
      <c r="BU17" s="85">
        <f t="shared" si="5"/>
        <v>1</v>
      </c>
      <c r="BV17" s="85">
        <f t="shared" si="5"/>
        <v>1</v>
      </c>
      <c r="BW17" s="85">
        <f t="shared" si="5"/>
        <v>1</v>
      </c>
      <c r="BX17" s="85">
        <f t="shared" si="5"/>
        <v>1</v>
      </c>
      <c r="BY17" s="85">
        <f t="shared" si="5"/>
        <v>1</v>
      </c>
      <c r="BZ17" s="85">
        <f t="shared" si="5"/>
        <v>1</v>
      </c>
      <c r="CA17" s="85">
        <f t="shared" si="5"/>
        <v>1</v>
      </c>
      <c r="CB17" s="85">
        <f t="shared" si="5"/>
        <v>1</v>
      </c>
      <c r="CC17" s="85">
        <f t="shared" si="5"/>
        <v>1</v>
      </c>
      <c r="CD17" s="85">
        <f t="shared" si="5"/>
        <v>1</v>
      </c>
      <c r="CE17" s="85">
        <f t="shared" si="5"/>
        <v>1</v>
      </c>
      <c r="CF17" s="85">
        <f t="shared" si="5"/>
        <v>1</v>
      </c>
      <c r="CG17" s="85">
        <f t="shared" si="5"/>
        <v>1</v>
      </c>
      <c r="CH17" s="85">
        <f t="shared" si="5"/>
        <v>1</v>
      </c>
      <c r="CI17" s="85">
        <f t="shared" si="5"/>
        <v>1</v>
      </c>
      <c r="CJ17" s="85">
        <f t="shared" si="5"/>
        <v>1</v>
      </c>
      <c r="CK17" s="85">
        <f t="shared" si="5"/>
        <v>1</v>
      </c>
      <c r="CL17" s="85">
        <f t="shared" si="5"/>
        <v>1</v>
      </c>
      <c r="CM17" s="85">
        <f t="shared" si="5"/>
        <v>1</v>
      </c>
      <c r="CN17" s="85">
        <f t="shared" si="5"/>
        <v>1</v>
      </c>
      <c r="CO17" s="85">
        <f t="shared" si="5"/>
        <v>1</v>
      </c>
      <c r="CP17" s="85">
        <f t="shared" si="5"/>
        <v>1</v>
      </c>
      <c r="CQ17" s="85">
        <f t="shared" si="5"/>
        <v>1</v>
      </c>
      <c r="CR17" s="85">
        <f t="shared" si="5"/>
        <v>1</v>
      </c>
      <c r="CS17" s="85">
        <f t="shared" si="5"/>
        <v>1</v>
      </c>
      <c r="CT17" s="85">
        <f t="shared" si="5"/>
        <v>1</v>
      </c>
      <c r="CU17" s="85">
        <f t="shared" si="5"/>
        <v>1</v>
      </c>
      <c r="CV17" s="85">
        <f t="shared" si="5"/>
        <v>1</v>
      </c>
      <c r="CW17" s="85">
        <f t="shared" si="5"/>
        <v>1</v>
      </c>
      <c r="CX17" s="85">
        <f t="shared" si="5"/>
        <v>1</v>
      </c>
      <c r="CY17" s="85">
        <f t="shared" si="5"/>
        <v>1</v>
      </c>
      <c r="CZ17" s="85">
        <f t="shared" si="5"/>
        <v>1</v>
      </c>
      <c r="DA17" s="85">
        <f t="shared" si="5"/>
        <v>1</v>
      </c>
      <c r="DB17" s="85">
        <f t="shared" si="5"/>
        <v>1</v>
      </c>
      <c r="DC17" s="85">
        <f t="shared" si="5"/>
        <v>1</v>
      </c>
      <c r="DD17" s="85">
        <f t="shared" si="5"/>
        <v>1</v>
      </c>
      <c r="DE17" s="85">
        <f t="shared" si="5"/>
        <v>1</v>
      </c>
      <c r="DF17" s="85">
        <f t="shared" si="5"/>
        <v>1</v>
      </c>
      <c r="DG17" s="85">
        <f t="shared" si="5"/>
        <v>1</v>
      </c>
      <c r="DH17" s="85">
        <f t="shared" si="5"/>
        <v>1</v>
      </c>
      <c r="DI17" s="85">
        <f t="shared" si="5"/>
        <v>1</v>
      </c>
      <c r="DJ17" s="85">
        <f t="shared" si="5"/>
        <v>1</v>
      </c>
      <c r="DK17" s="85">
        <f t="shared" si="5"/>
        <v>1</v>
      </c>
      <c r="DL17" s="85">
        <f t="shared" si="5"/>
        <v>1</v>
      </c>
      <c r="DM17" s="85">
        <f t="shared" si="5"/>
        <v>1</v>
      </c>
      <c r="DN17" s="85">
        <f t="shared" si="5"/>
        <v>1</v>
      </c>
      <c r="DO17" s="85">
        <f t="shared" si="5"/>
        <v>1</v>
      </c>
      <c r="DP17" s="85">
        <f t="shared" si="5"/>
        <v>1</v>
      </c>
      <c r="DQ17" s="85">
        <f t="shared" si="5"/>
        <v>1</v>
      </c>
      <c r="DR17" s="85">
        <f t="shared" si="5"/>
        <v>1</v>
      </c>
      <c r="DS17" s="79" t="s">
        <v>32</v>
      </c>
    </row>
    <row r="18" spans="2:123" x14ac:dyDescent="0.45">
      <c r="B18" s="80">
        <f t="shared" si="7"/>
        <v>6</v>
      </c>
      <c r="C18" s="81">
        <f t="shared" si="6"/>
        <v>0.41666666666666663</v>
      </c>
      <c r="D18" s="82">
        <f t="shared" si="8"/>
        <v>5</v>
      </c>
      <c r="E18" s="83">
        <f>1/D18</f>
        <v>0.2</v>
      </c>
      <c r="F18" s="85"/>
      <c r="G18" s="85">
        <f>IF(G$13&lt;$D18,$E18*G$13,1)</f>
        <v>0.2</v>
      </c>
      <c r="H18" s="85">
        <f t="shared" si="4"/>
        <v>0.4</v>
      </c>
      <c r="I18" s="85">
        <f t="shared" si="4"/>
        <v>0.60000000000000009</v>
      </c>
      <c r="J18" s="85">
        <f t="shared" si="4"/>
        <v>0.8</v>
      </c>
      <c r="K18" s="85">
        <f t="shared" si="4"/>
        <v>1</v>
      </c>
      <c r="L18" s="85">
        <f t="shared" si="4"/>
        <v>1</v>
      </c>
      <c r="M18" s="85">
        <f t="shared" si="4"/>
        <v>1</v>
      </c>
      <c r="N18" s="85">
        <f t="shared" si="4"/>
        <v>1</v>
      </c>
      <c r="O18" s="85">
        <f t="shared" si="4"/>
        <v>1</v>
      </c>
      <c r="P18" s="85">
        <f t="shared" si="4"/>
        <v>1</v>
      </c>
      <c r="Q18" s="85">
        <f t="shared" si="4"/>
        <v>1</v>
      </c>
      <c r="R18" s="85">
        <f t="shared" si="4"/>
        <v>1</v>
      </c>
      <c r="S18" s="85">
        <f t="shared" si="4"/>
        <v>1</v>
      </c>
      <c r="T18" s="85">
        <f t="shared" si="4"/>
        <v>1</v>
      </c>
      <c r="U18" s="85">
        <f t="shared" si="4"/>
        <v>1</v>
      </c>
      <c r="V18" s="85">
        <f t="shared" si="4"/>
        <v>1</v>
      </c>
      <c r="W18" s="85">
        <f t="shared" si="4"/>
        <v>1</v>
      </c>
      <c r="X18" s="85">
        <f t="shared" si="4"/>
        <v>1</v>
      </c>
      <c r="Y18" s="85">
        <f t="shared" si="4"/>
        <v>1</v>
      </c>
      <c r="Z18" s="85">
        <f t="shared" si="4"/>
        <v>1</v>
      </c>
      <c r="AA18" s="85">
        <f t="shared" si="4"/>
        <v>1</v>
      </c>
      <c r="AB18" s="85">
        <f t="shared" si="4"/>
        <v>1</v>
      </c>
      <c r="AC18" s="85">
        <f t="shared" si="4"/>
        <v>1</v>
      </c>
      <c r="AD18" s="85">
        <f t="shared" si="4"/>
        <v>1</v>
      </c>
      <c r="AE18" s="85">
        <f t="shared" si="4"/>
        <v>1</v>
      </c>
      <c r="AF18" s="85">
        <f t="shared" si="4"/>
        <v>1</v>
      </c>
      <c r="AG18" s="85">
        <f t="shared" si="4"/>
        <v>1</v>
      </c>
      <c r="AH18" s="85">
        <f t="shared" si="4"/>
        <v>1</v>
      </c>
      <c r="AI18" s="85">
        <f t="shared" si="4"/>
        <v>1</v>
      </c>
      <c r="AJ18" s="85">
        <f t="shared" si="4"/>
        <v>1</v>
      </c>
      <c r="AK18" s="85">
        <f t="shared" si="4"/>
        <v>1</v>
      </c>
      <c r="AL18" s="85">
        <f t="shared" si="4"/>
        <v>1</v>
      </c>
      <c r="AM18" s="85">
        <f t="shared" si="4"/>
        <v>1</v>
      </c>
      <c r="AN18" s="85">
        <f t="shared" si="4"/>
        <v>1</v>
      </c>
      <c r="AO18" s="85">
        <f t="shared" si="4"/>
        <v>1</v>
      </c>
      <c r="AP18" s="85">
        <f t="shared" si="4"/>
        <v>1</v>
      </c>
      <c r="AQ18" s="85">
        <f t="shared" si="4"/>
        <v>1</v>
      </c>
      <c r="AR18" s="85">
        <f t="shared" si="4"/>
        <v>1</v>
      </c>
      <c r="AS18" s="85">
        <f t="shared" si="4"/>
        <v>1</v>
      </c>
      <c r="AT18" s="85">
        <f t="shared" si="4"/>
        <v>1</v>
      </c>
      <c r="AU18" s="85">
        <f t="shared" si="4"/>
        <v>1</v>
      </c>
      <c r="AV18" s="85">
        <f t="shared" si="4"/>
        <v>1</v>
      </c>
      <c r="AW18" s="85">
        <f t="shared" si="4"/>
        <v>1</v>
      </c>
      <c r="AX18" s="85">
        <f t="shared" si="4"/>
        <v>1</v>
      </c>
      <c r="AY18" s="85">
        <f t="shared" si="4"/>
        <v>1</v>
      </c>
      <c r="AZ18" s="85">
        <f t="shared" si="4"/>
        <v>1</v>
      </c>
      <c r="BA18" s="85">
        <f t="shared" si="4"/>
        <v>1</v>
      </c>
      <c r="BB18" s="85">
        <f t="shared" si="4"/>
        <v>1</v>
      </c>
      <c r="BC18" s="85">
        <f t="shared" si="4"/>
        <v>1</v>
      </c>
      <c r="BD18" s="85">
        <f t="shared" si="4"/>
        <v>1</v>
      </c>
      <c r="BE18" s="85">
        <f t="shared" si="4"/>
        <v>1</v>
      </c>
      <c r="BF18" s="85">
        <f t="shared" si="4"/>
        <v>1</v>
      </c>
      <c r="BG18" s="85">
        <f t="shared" si="4"/>
        <v>1</v>
      </c>
      <c r="BH18" s="85">
        <f t="shared" si="4"/>
        <v>1</v>
      </c>
      <c r="BI18" s="85">
        <f t="shared" si="4"/>
        <v>1</v>
      </c>
      <c r="BJ18" s="85">
        <f t="shared" si="4"/>
        <v>1</v>
      </c>
      <c r="BK18" s="85">
        <f t="shared" si="4"/>
        <v>1</v>
      </c>
      <c r="BL18" s="85">
        <f t="shared" si="4"/>
        <v>1</v>
      </c>
      <c r="BM18" s="85">
        <f t="shared" si="4"/>
        <v>1</v>
      </c>
      <c r="BN18" s="85">
        <f t="shared" si="4"/>
        <v>1</v>
      </c>
      <c r="BO18" s="85">
        <f t="shared" si="4"/>
        <v>1</v>
      </c>
      <c r="BP18" s="85">
        <f t="shared" si="4"/>
        <v>1</v>
      </c>
      <c r="BQ18" s="85">
        <f t="shared" si="4"/>
        <v>1</v>
      </c>
      <c r="BR18" s="85">
        <f t="shared" si="4"/>
        <v>1</v>
      </c>
      <c r="BS18" s="85">
        <f t="shared" ref="BS18" si="9">IF(BS$13&lt;$D18,$E18*BS$13,1)</f>
        <v>1</v>
      </c>
      <c r="BT18" s="85">
        <f t="shared" si="5"/>
        <v>1</v>
      </c>
      <c r="BU18" s="85">
        <f t="shared" si="5"/>
        <v>1</v>
      </c>
      <c r="BV18" s="85">
        <f t="shared" si="5"/>
        <v>1</v>
      </c>
      <c r="BW18" s="85">
        <f t="shared" si="5"/>
        <v>1</v>
      </c>
      <c r="BX18" s="85">
        <f t="shared" si="5"/>
        <v>1</v>
      </c>
      <c r="BY18" s="85">
        <f t="shared" si="5"/>
        <v>1</v>
      </c>
      <c r="BZ18" s="85">
        <f t="shared" si="5"/>
        <v>1</v>
      </c>
      <c r="CA18" s="85">
        <f t="shared" si="5"/>
        <v>1</v>
      </c>
      <c r="CB18" s="85">
        <f t="shared" si="5"/>
        <v>1</v>
      </c>
      <c r="CC18" s="85">
        <f t="shared" si="5"/>
        <v>1</v>
      </c>
      <c r="CD18" s="85">
        <f t="shared" si="5"/>
        <v>1</v>
      </c>
      <c r="CE18" s="85">
        <f t="shared" si="5"/>
        <v>1</v>
      </c>
      <c r="CF18" s="85">
        <f t="shared" si="5"/>
        <v>1</v>
      </c>
      <c r="CG18" s="85">
        <f t="shared" si="5"/>
        <v>1</v>
      </c>
      <c r="CH18" s="85">
        <f t="shared" si="5"/>
        <v>1</v>
      </c>
      <c r="CI18" s="85">
        <f t="shared" si="5"/>
        <v>1</v>
      </c>
      <c r="CJ18" s="85">
        <f t="shared" si="5"/>
        <v>1</v>
      </c>
      <c r="CK18" s="85">
        <f t="shared" si="5"/>
        <v>1</v>
      </c>
      <c r="CL18" s="85">
        <f t="shared" si="5"/>
        <v>1</v>
      </c>
      <c r="CM18" s="85">
        <f t="shared" si="5"/>
        <v>1</v>
      </c>
      <c r="CN18" s="85">
        <f t="shared" si="5"/>
        <v>1</v>
      </c>
      <c r="CO18" s="85">
        <f t="shared" si="5"/>
        <v>1</v>
      </c>
      <c r="CP18" s="85">
        <f t="shared" si="5"/>
        <v>1</v>
      </c>
      <c r="CQ18" s="85">
        <f t="shared" si="5"/>
        <v>1</v>
      </c>
      <c r="CR18" s="85">
        <f t="shared" si="5"/>
        <v>1</v>
      </c>
      <c r="CS18" s="85">
        <f t="shared" si="5"/>
        <v>1</v>
      </c>
      <c r="CT18" s="85">
        <f t="shared" si="5"/>
        <v>1</v>
      </c>
      <c r="CU18" s="85">
        <f t="shared" si="5"/>
        <v>1</v>
      </c>
      <c r="CV18" s="85">
        <f t="shared" si="5"/>
        <v>1</v>
      </c>
      <c r="CW18" s="85">
        <f t="shared" si="5"/>
        <v>1</v>
      </c>
      <c r="CX18" s="85">
        <f t="shared" si="5"/>
        <v>1</v>
      </c>
      <c r="CY18" s="85">
        <f t="shared" si="5"/>
        <v>1</v>
      </c>
      <c r="CZ18" s="85">
        <f t="shared" si="5"/>
        <v>1</v>
      </c>
      <c r="DA18" s="85">
        <f t="shared" si="5"/>
        <v>1</v>
      </c>
      <c r="DB18" s="85">
        <f t="shared" si="5"/>
        <v>1</v>
      </c>
      <c r="DC18" s="85">
        <f t="shared" si="5"/>
        <v>1</v>
      </c>
      <c r="DD18" s="85">
        <f t="shared" si="5"/>
        <v>1</v>
      </c>
      <c r="DE18" s="85">
        <f t="shared" si="5"/>
        <v>1</v>
      </c>
      <c r="DF18" s="85">
        <f t="shared" si="5"/>
        <v>1</v>
      </c>
      <c r="DG18" s="85">
        <f t="shared" si="5"/>
        <v>1</v>
      </c>
      <c r="DH18" s="85">
        <f t="shared" si="5"/>
        <v>1</v>
      </c>
      <c r="DI18" s="85">
        <f t="shared" si="5"/>
        <v>1</v>
      </c>
      <c r="DJ18" s="85">
        <f t="shared" si="5"/>
        <v>1</v>
      </c>
      <c r="DK18" s="85">
        <f t="shared" si="5"/>
        <v>1</v>
      </c>
      <c r="DL18" s="85">
        <f t="shared" si="5"/>
        <v>1</v>
      </c>
      <c r="DM18" s="85">
        <f t="shared" si="5"/>
        <v>1</v>
      </c>
      <c r="DN18" s="85">
        <f t="shared" si="5"/>
        <v>1</v>
      </c>
      <c r="DO18" s="85">
        <f t="shared" si="5"/>
        <v>1</v>
      </c>
      <c r="DP18" s="85">
        <f t="shared" si="5"/>
        <v>1</v>
      </c>
      <c r="DQ18" s="85">
        <f t="shared" si="5"/>
        <v>1</v>
      </c>
      <c r="DR18" s="85">
        <f t="shared" si="5"/>
        <v>1</v>
      </c>
      <c r="DS18" s="79" t="s">
        <v>32</v>
      </c>
    </row>
    <row r="19" spans="2:123" x14ac:dyDescent="0.45">
      <c r="B19" s="80">
        <f t="shared" si="7"/>
        <v>7</v>
      </c>
      <c r="C19" s="81">
        <f t="shared" si="6"/>
        <v>0.49999999999999994</v>
      </c>
      <c r="D19" s="82">
        <f t="shared" si="8"/>
        <v>6</v>
      </c>
      <c r="E19" s="83">
        <f t="shared" ref="E19:E82" si="10">1/D19</f>
        <v>0.16666666666666666</v>
      </c>
      <c r="F19" s="85"/>
      <c r="G19" s="85">
        <f t="shared" ref="G19:V34" si="11">IF(G$13&lt;$D19,$E19*G$13,1)</f>
        <v>0.16666666666666666</v>
      </c>
      <c r="H19" s="85">
        <f t="shared" si="11"/>
        <v>0.33333333333333331</v>
      </c>
      <c r="I19" s="85">
        <f t="shared" si="11"/>
        <v>0.5</v>
      </c>
      <c r="J19" s="85">
        <f t="shared" si="11"/>
        <v>0.66666666666666663</v>
      </c>
      <c r="K19" s="85">
        <f>IF(K$13&lt;$D19,$E19*K$13,1)</f>
        <v>0.83333333333333326</v>
      </c>
      <c r="L19" s="85">
        <f t="shared" si="11"/>
        <v>1</v>
      </c>
      <c r="M19" s="85">
        <f t="shared" si="11"/>
        <v>1</v>
      </c>
      <c r="N19" s="85">
        <f t="shared" si="11"/>
        <v>1</v>
      </c>
      <c r="O19" s="85">
        <f t="shared" si="11"/>
        <v>1</v>
      </c>
      <c r="P19" s="85">
        <f t="shared" si="11"/>
        <v>1</v>
      </c>
      <c r="Q19" s="85">
        <f t="shared" si="11"/>
        <v>1</v>
      </c>
      <c r="R19" s="85">
        <f t="shared" si="11"/>
        <v>1</v>
      </c>
      <c r="S19" s="85">
        <f t="shared" si="11"/>
        <v>1</v>
      </c>
      <c r="T19" s="85">
        <f t="shared" si="11"/>
        <v>1</v>
      </c>
      <c r="U19" s="85">
        <f t="shared" si="11"/>
        <v>1</v>
      </c>
      <c r="V19" s="85">
        <f t="shared" si="11"/>
        <v>1</v>
      </c>
      <c r="W19" s="85">
        <f t="shared" ref="W19:CH23" si="12">IF(W$13&lt;$D19,$E19*W$13,1)</f>
        <v>1</v>
      </c>
      <c r="X19" s="85">
        <f t="shared" si="12"/>
        <v>1</v>
      </c>
      <c r="Y19" s="85">
        <f t="shared" si="12"/>
        <v>1</v>
      </c>
      <c r="Z19" s="85">
        <f t="shared" si="12"/>
        <v>1</v>
      </c>
      <c r="AA19" s="85">
        <f t="shared" si="12"/>
        <v>1</v>
      </c>
      <c r="AB19" s="85">
        <f t="shared" si="12"/>
        <v>1</v>
      </c>
      <c r="AC19" s="85">
        <f t="shared" si="12"/>
        <v>1</v>
      </c>
      <c r="AD19" s="85">
        <f t="shared" si="12"/>
        <v>1</v>
      </c>
      <c r="AE19" s="85">
        <f t="shared" si="12"/>
        <v>1</v>
      </c>
      <c r="AF19" s="85">
        <f t="shared" si="12"/>
        <v>1</v>
      </c>
      <c r="AG19" s="85">
        <f t="shared" si="12"/>
        <v>1</v>
      </c>
      <c r="AH19" s="85">
        <f t="shared" si="12"/>
        <v>1</v>
      </c>
      <c r="AI19" s="85">
        <f t="shared" si="12"/>
        <v>1</v>
      </c>
      <c r="AJ19" s="85">
        <f t="shared" si="12"/>
        <v>1</v>
      </c>
      <c r="AK19" s="85">
        <f t="shared" si="12"/>
        <v>1</v>
      </c>
      <c r="AL19" s="85">
        <f t="shared" si="12"/>
        <v>1</v>
      </c>
      <c r="AM19" s="85">
        <f t="shared" si="12"/>
        <v>1</v>
      </c>
      <c r="AN19" s="85">
        <f t="shared" si="12"/>
        <v>1</v>
      </c>
      <c r="AO19" s="85">
        <f t="shared" si="12"/>
        <v>1</v>
      </c>
      <c r="AP19" s="85">
        <f t="shared" si="12"/>
        <v>1</v>
      </c>
      <c r="AQ19" s="85">
        <f t="shared" si="12"/>
        <v>1</v>
      </c>
      <c r="AR19" s="85">
        <f t="shared" si="12"/>
        <v>1</v>
      </c>
      <c r="AS19" s="85">
        <f t="shared" si="12"/>
        <v>1</v>
      </c>
      <c r="AT19" s="85">
        <f t="shared" si="12"/>
        <v>1</v>
      </c>
      <c r="AU19" s="85">
        <f t="shared" si="12"/>
        <v>1</v>
      </c>
      <c r="AV19" s="85">
        <f t="shared" si="12"/>
        <v>1</v>
      </c>
      <c r="AW19" s="85">
        <f t="shared" si="12"/>
        <v>1</v>
      </c>
      <c r="AX19" s="85">
        <f t="shared" si="12"/>
        <v>1</v>
      </c>
      <c r="AY19" s="85">
        <f t="shared" si="12"/>
        <v>1</v>
      </c>
      <c r="AZ19" s="85">
        <f t="shared" si="12"/>
        <v>1</v>
      </c>
      <c r="BA19" s="85">
        <f t="shared" si="12"/>
        <v>1</v>
      </c>
      <c r="BB19" s="85">
        <f t="shared" si="12"/>
        <v>1</v>
      </c>
      <c r="BC19" s="85">
        <f t="shared" si="12"/>
        <v>1</v>
      </c>
      <c r="BD19" s="85">
        <f t="shared" si="12"/>
        <v>1</v>
      </c>
      <c r="BE19" s="85">
        <f t="shared" si="12"/>
        <v>1</v>
      </c>
      <c r="BF19" s="85">
        <f t="shared" si="12"/>
        <v>1</v>
      </c>
      <c r="BG19" s="85">
        <f t="shared" si="12"/>
        <v>1</v>
      </c>
      <c r="BH19" s="85">
        <f t="shared" si="12"/>
        <v>1</v>
      </c>
      <c r="BI19" s="85">
        <f t="shared" si="12"/>
        <v>1</v>
      </c>
      <c r="BJ19" s="85">
        <f t="shared" si="12"/>
        <v>1</v>
      </c>
      <c r="BK19" s="85">
        <f t="shared" si="12"/>
        <v>1</v>
      </c>
      <c r="BL19" s="85">
        <f t="shared" si="12"/>
        <v>1</v>
      </c>
      <c r="BM19" s="85">
        <f t="shared" si="12"/>
        <v>1</v>
      </c>
      <c r="BN19" s="85">
        <f t="shared" si="12"/>
        <v>1</v>
      </c>
      <c r="BO19" s="85">
        <f t="shared" si="12"/>
        <v>1</v>
      </c>
      <c r="BP19" s="85">
        <f t="shared" si="12"/>
        <v>1</v>
      </c>
      <c r="BQ19" s="85">
        <f t="shared" si="12"/>
        <v>1</v>
      </c>
      <c r="BR19" s="85">
        <f t="shared" si="12"/>
        <v>1</v>
      </c>
      <c r="BS19" s="85">
        <f t="shared" si="12"/>
        <v>1</v>
      </c>
      <c r="BT19" s="85">
        <f t="shared" si="5"/>
        <v>1</v>
      </c>
      <c r="BU19" s="85">
        <f t="shared" si="5"/>
        <v>1</v>
      </c>
      <c r="BV19" s="85">
        <f t="shared" si="5"/>
        <v>1</v>
      </c>
      <c r="BW19" s="85">
        <f t="shared" si="5"/>
        <v>1</v>
      </c>
      <c r="BX19" s="85">
        <f t="shared" si="5"/>
        <v>1</v>
      </c>
      <c r="BY19" s="85">
        <f t="shared" si="5"/>
        <v>1</v>
      </c>
      <c r="BZ19" s="85">
        <f t="shared" si="5"/>
        <v>1</v>
      </c>
      <c r="CA19" s="85">
        <f t="shared" si="5"/>
        <v>1</v>
      </c>
      <c r="CB19" s="85">
        <f t="shared" si="5"/>
        <v>1</v>
      </c>
      <c r="CC19" s="85">
        <f t="shared" si="5"/>
        <v>1</v>
      </c>
      <c r="CD19" s="85">
        <f t="shared" si="5"/>
        <v>1</v>
      </c>
      <c r="CE19" s="85">
        <f t="shared" si="5"/>
        <v>1</v>
      </c>
      <c r="CF19" s="85">
        <f t="shared" si="5"/>
        <v>1</v>
      </c>
      <c r="CG19" s="85">
        <f t="shared" si="5"/>
        <v>1</v>
      </c>
      <c r="CH19" s="85">
        <f t="shared" si="5"/>
        <v>1</v>
      </c>
      <c r="CI19" s="85">
        <f t="shared" si="5"/>
        <v>1</v>
      </c>
      <c r="CJ19" s="85">
        <f t="shared" si="5"/>
        <v>1</v>
      </c>
      <c r="CK19" s="85">
        <f t="shared" si="5"/>
        <v>1</v>
      </c>
      <c r="CL19" s="85">
        <f t="shared" si="5"/>
        <v>1</v>
      </c>
      <c r="CM19" s="85">
        <f t="shared" si="5"/>
        <v>1</v>
      </c>
      <c r="CN19" s="85">
        <f t="shared" si="5"/>
        <v>1</v>
      </c>
      <c r="CO19" s="85">
        <f t="shared" si="5"/>
        <v>1</v>
      </c>
      <c r="CP19" s="85">
        <f t="shared" si="5"/>
        <v>1</v>
      </c>
      <c r="CQ19" s="85">
        <f t="shared" si="5"/>
        <v>1</v>
      </c>
      <c r="CR19" s="85">
        <f t="shared" si="5"/>
        <v>1</v>
      </c>
      <c r="CS19" s="85">
        <f t="shared" si="5"/>
        <v>1</v>
      </c>
      <c r="CT19" s="85">
        <f t="shared" si="5"/>
        <v>1</v>
      </c>
      <c r="CU19" s="85">
        <f t="shared" si="5"/>
        <v>1</v>
      </c>
      <c r="CV19" s="85">
        <f t="shared" si="5"/>
        <v>1</v>
      </c>
      <c r="CW19" s="85">
        <f t="shared" si="5"/>
        <v>1</v>
      </c>
      <c r="CX19" s="85">
        <f t="shared" si="5"/>
        <v>1</v>
      </c>
      <c r="CY19" s="85">
        <f t="shared" si="5"/>
        <v>1</v>
      </c>
      <c r="CZ19" s="85">
        <f t="shared" si="5"/>
        <v>1</v>
      </c>
      <c r="DA19" s="85">
        <f t="shared" si="5"/>
        <v>1</v>
      </c>
      <c r="DB19" s="85">
        <f t="shared" si="5"/>
        <v>1</v>
      </c>
      <c r="DC19" s="85">
        <f t="shared" si="5"/>
        <v>1</v>
      </c>
      <c r="DD19" s="85">
        <f t="shared" si="5"/>
        <v>1</v>
      </c>
      <c r="DE19" s="85">
        <f t="shared" si="5"/>
        <v>1</v>
      </c>
      <c r="DF19" s="85">
        <f t="shared" si="5"/>
        <v>1</v>
      </c>
      <c r="DG19" s="85">
        <f t="shared" si="5"/>
        <v>1</v>
      </c>
      <c r="DH19" s="85">
        <f t="shared" si="5"/>
        <v>1</v>
      </c>
      <c r="DI19" s="85">
        <f t="shared" si="5"/>
        <v>1</v>
      </c>
      <c r="DJ19" s="85">
        <f t="shared" si="5"/>
        <v>1</v>
      </c>
      <c r="DK19" s="85">
        <f t="shared" si="5"/>
        <v>1</v>
      </c>
      <c r="DL19" s="85">
        <f t="shared" si="5"/>
        <v>1</v>
      </c>
      <c r="DM19" s="85">
        <f t="shared" si="5"/>
        <v>1</v>
      </c>
      <c r="DN19" s="85">
        <f t="shared" si="5"/>
        <v>1</v>
      </c>
      <c r="DO19" s="85">
        <f t="shared" si="5"/>
        <v>1</v>
      </c>
      <c r="DP19" s="85">
        <f t="shared" si="5"/>
        <v>1</v>
      </c>
      <c r="DQ19" s="85">
        <f t="shared" si="5"/>
        <v>1</v>
      </c>
      <c r="DR19" s="85">
        <f t="shared" si="5"/>
        <v>1</v>
      </c>
      <c r="DS19" s="79" t="s">
        <v>32</v>
      </c>
    </row>
    <row r="20" spans="2:123" x14ac:dyDescent="0.45">
      <c r="B20" s="80">
        <f t="shared" si="7"/>
        <v>8</v>
      </c>
      <c r="C20" s="81">
        <f t="shared" si="6"/>
        <v>0.58333333333333326</v>
      </c>
      <c r="D20" s="82">
        <f t="shared" si="8"/>
        <v>7</v>
      </c>
      <c r="E20" s="83">
        <f t="shared" si="10"/>
        <v>0.14285714285714285</v>
      </c>
      <c r="F20" s="85"/>
      <c r="G20" s="85">
        <f t="shared" si="11"/>
        <v>0.14285714285714285</v>
      </c>
      <c r="H20" s="85">
        <f t="shared" si="11"/>
        <v>0.2857142857142857</v>
      </c>
      <c r="I20" s="85">
        <f t="shared" si="11"/>
        <v>0.42857142857142855</v>
      </c>
      <c r="J20" s="85">
        <f t="shared" si="11"/>
        <v>0.5714285714285714</v>
      </c>
      <c r="K20" s="85">
        <f t="shared" si="11"/>
        <v>0.71428571428571419</v>
      </c>
      <c r="L20" s="85">
        <f t="shared" si="11"/>
        <v>0.8571428571428571</v>
      </c>
      <c r="M20" s="85">
        <f t="shared" si="11"/>
        <v>1</v>
      </c>
      <c r="N20" s="85">
        <f t="shared" si="11"/>
        <v>1</v>
      </c>
      <c r="O20" s="85">
        <f t="shared" si="11"/>
        <v>1</v>
      </c>
      <c r="P20" s="85">
        <f t="shared" si="11"/>
        <v>1</v>
      </c>
      <c r="Q20" s="85">
        <f t="shared" si="11"/>
        <v>1</v>
      </c>
      <c r="R20" s="85">
        <f t="shared" si="11"/>
        <v>1</v>
      </c>
      <c r="S20" s="85">
        <f t="shared" si="11"/>
        <v>1</v>
      </c>
      <c r="T20" s="85">
        <f t="shared" si="11"/>
        <v>1</v>
      </c>
      <c r="U20" s="85">
        <f t="shared" si="11"/>
        <v>1</v>
      </c>
      <c r="V20" s="85">
        <f t="shared" si="11"/>
        <v>1</v>
      </c>
      <c r="W20" s="85">
        <f t="shared" si="12"/>
        <v>1</v>
      </c>
      <c r="X20" s="85">
        <f t="shared" si="12"/>
        <v>1</v>
      </c>
      <c r="Y20" s="85">
        <f t="shared" si="12"/>
        <v>1</v>
      </c>
      <c r="Z20" s="85">
        <f t="shared" si="12"/>
        <v>1</v>
      </c>
      <c r="AA20" s="85">
        <f t="shared" si="12"/>
        <v>1</v>
      </c>
      <c r="AB20" s="85">
        <f t="shared" si="12"/>
        <v>1</v>
      </c>
      <c r="AC20" s="85">
        <f t="shared" si="12"/>
        <v>1</v>
      </c>
      <c r="AD20" s="85">
        <f t="shared" si="12"/>
        <v>1</v>
      </c>
      <c r="AE20" s="85">
        <f t="shared" si="12"/>
        <v>1</v>
      </c>
      <c r="AF20" s="85">
        <f t="shared" si="12"/>
        <v>1</v>
      </c>
      <c r="AG20" s="85">
        <f t="shared" si="12"/>
        <v>1</v>
      </c>
      <c r="AH20" s="85">
        <f t="shared" si="12"/>
        <v>1</v>
      </c>
      <c r="AI20" s="85">
        <f t="shared" si="12"/>
        <v>1</v>
      </c>
      <c r="AJ20" s="85">
        <f t="shared" si="12"/>
        <v>1</v>
      </c>
      <c r="AK20" s="85">
        <f t="shared" si="12"/>
        <v>1</v>
      </c>
      <c r="AL20" s="85">
        <f t="shared" si="12"/>
        <v>1</v>
      </c>
      <c r="AM20" s="85">
        <f t="shared" si="12"/>
        <v>1</v>
      </c>
      <c r="AN20" s="85">
        <f t="shared" si="12"/>
        <v>1</v>
      </c>
      <c r="AO20" s="85">
        <f t="shared" si="12"/>
        <v>1</v>
      </c>
      <c r="AP20" s="85">
        <f t="shared" si="12"/>
        <v>1</v>
      </c>
      <c r="AQ20" s="85">
        <f t="shared" si="12"/>
        <v>1</v>
      </c>
      <c r="AR20" s="85">
        <f t="shared" si="12"/>
        <v>1</v>
      </c>
      <c r="AS20" s="85">
        <f t="shared" si="12"/>
        <v>1</v>
      </c>
      <c r="AT20" s="85">
        <f t="shared" si="12"/>
        <v>1</v>
      </c>
      <c r="AU20" s="85">
        <f t="shared" si="12"/>
        <v>1</v>
      </c>
      <c r="AV20" s="85">
        <f t="shared" si="12"/>
        <v>1</v>
      </c>
      <c r="AW20" s="85">
        <f t="shared" si="12"/>
        <v>1</v>
      </c>
      <c r="AX20" s="85">
        <f t="shared" si="12"/>
        <v>1</v>
      </c>
      <c r="AY20" s="85">
        <f t="shared" si="12"/>
        <v>1</v>
      </c>
      <c r="AZ20" s="85">
        <f t="shared" si="12"/>
        <v>1</v>
      </c>
      <c r="BA20" s="85">
        <f t="shared" si="12"/>
        <v>1</v>
      </c>
      <c r="BB20" s="85">
        <f t="shared" si="12"/>
        <v>1</v>
      </c>
      <c r="BC20" s="85">
        <f t="shared" si="12"/>
        <v>1</v>
      </c>
      <c r="BD20" s="85">
        <f t="shared" si="12"/>
        <v>1</v>
      </c>
      <c r="BE20" s="85">
        <f t="shared" si="12"/>
        <v>1</v>
      </c>
      <c r="BF20" s="85">
        <f t="shared" si="12"/>
        <v>1</v>
      </c>
      <c r="BG20" s="85">
        <f t="shared" si="12"/>
        <v>1</v>
      </c>
      <c r="BH20" s="85">
        <f t="shared" si="12"/>
        <v>1</v>
      </c>
      <c r="BI20" s="85">
        <f t="shared" si="12"/>
        <v>1</v>
      </c>
      <c r="BJ20" s="85">
        <f t="shared" si="12"/>
        <v>1</v>
      </c>
      <c r="BK20" s="85">
        <f t="shared" si="12"/>
        <v>1</v>
      </c>
      <c r="BL20" s="85">
        <f t="shared" si="12"/>
        <v>1</v>
      </c>
      <c r="BM20" s="85">
        <f t="shared" si="12"/>
        <v>1</v>
      </c>
      <c r="BN20" s="85">
        <f t="shared" si="12"/>
        <v>1</v>
      </c>
      <c r="BO20" s="85">
        <f t="shared" si="12"/>
        <v>1</v>
      </c>
      <c r="BP20" s="85">
        <f t="shared" si="12"/>
        <v>1</v>
      </c>
      <c r="BQ20" s="85">
        <f t="shared" si="12"/>
        <v>1</v>
      </c>
      <c r="BR20" s="85">
        <f t="shared" si="12"/>
        <v>1</v>
      </c>
      <c r="BS20" s="85">
        <f t="shared" si="12"/>
        <v>1</v>
      </c>
      <c r="BT20" s="85">
        <f t="shared" si="12"/>
        <v>1</v>
      </c>
      <c r="BU20" s="85">
        <f t="shared" si="12"/>
        <v>1</v>
      </c>
      <c r="BV20" s="85">
        <f t="shared" si="12"/>
        <v>1</v>
      </c>
      <c r="BW20" s="85">
        <f t="shared" si="12"/>
        <v>1</v>
      </c>
      <c r="BX20" s="85">
        <f t="shared" si="12"/>
        <v>1</v>
      </c>
      <c r="BY20" s="85">
        <f t="shared" si="12"/>
        <v>1</v>
      </c>
      <c r="BZ20" s="85">
        <f t="shared" si="12"/>
        <v>1</v>
      </c>
      <c r="CA20" s="85">
        <f t="shared" si="12"/>
        <v>1</v>
      </c>
      <c r="CB20" s="85">
        <f t="shared" si="12"/>
        <v>1</v>
      </c>
      <c r="CC20" s="85">
        <f t="shared" si="12"/>
        <v>1</v>
      </c>
      <c r="CD20" s="85">
        <f t="shared" si="12"/>
        <v>1</v>
      </c>
      <c r="CE20" s="85">
        <f t="shared" si="12"/>
        <v>1</v>
      </c>
      <c r="CF20" s="85">
        <f t="shared" si="12"/>
        <v>1</v>
      </c>
      <c r="CG20" s="85">
        <f t="shared" si="12"/>
        <v>1</v>
      </c>
      <c r="CH20" s="85">
        <f t="shared" si="12"/>
        <v>1</v>
      </c>
      <c r="CI20" s="85">
        <f t="shared" ref="CI20:DR22" si="13">IF(CI$13&lt;$D20,$E20*CI$13,1)</f>
        <v>1</v>
      </c>
      <c r="CJ20" s="85">
        <f t="shared" si="13"/>
        <v>1</v>
      </c>
      <c r="CK20" s="85">
        <f t="shared" si="13"/>
        <v>1</v>
      </c>
      <c r="CL20" s="85">
        <f t="shared" si="13"/>
        <v>1</v>
      </c>
      <c r="CM20" s="85">
        <f t="shared" si="13"/>
        <v>1</v>
      </c>
      <c r="CN20" s="85">
        <f t="shared" si="13"/>
        <v>1</v>
      </c>
      <c r="CO20" s="85">
        <f t="shared" si="13"/>
        <v>1</v>
      </c>
      <c r="CP20" s="85">
        <f t="shared" si="13"/>
        <v>1</v>
      </c>
      <c r="CQ20" s="85">
        <f t="shared" si="13"/>
        <v>1</v>
      </c>
      <c r="CR20" s="85">
        <f t="shared" si="13"/>
        <v>1</v>
      </c>
      <c r="CS20" s="85">
        <f t="shared" si="13"/>
        <v>1</v>
      </c>
      <c r="CT20" s="85">
        <f t="shared" si="13"/>
        <v>1</v>
      </c>
      <c r="CU20" s="85">
        <f t="shared" si="13"/>
        <v>1</v>
      </c>
      <c r="CV20" s="85">
        <f t="shared" si="13"/>
        <v>1</v>
      </c>
      <c r="CW20" s="85">
        <f t="shared" si="13"/>
        <v>1</v>
      </c>
      <c r="CX20" s="85">
        <f t="shared" si="13"/>
        <v>1</v>
      </c>
      <c r="CY20" s="85">
        <f t="shared" si="13"/>
        <v>1</v>
      </c>
      <c r="CZ20" s="85">
        <f t="shared" si="13"/>
        <v>1</v>
      </c>
      <c r="DA20" s="85">
        <f t="shared" si="13"/>
        <v>1</v>
      </c>
      <c r="DB20" s="85">
        <f t="shared" si="13"/>
        <v>1</v>
      </c>
      <c r="DC20" s="85">
        <f t="shared" si="13"/>
        <v>1</v>
      </c>
      <c r="DD20" s="85">
        <f t="shared" si="13"/>
        <v>1</v>
      </c>
      <c r="DE20" s="85">
        <f t="shared" si="13"/>
        <v>1</v>
      </c>
      <c r="DF20" s="85">
        <f t="shared" si="13"/>
        <v>1</v>
      </c>
      <c r="DG20" s="85">
        <f t="shared" si="13"/>
        <v>1</v>
      </c>
      <c r="DH20" s="85">
        <f t="shared" si="13"/>
        <v>1</v>
      </c>
      <c r="DI20" s="85">
        <f t="shared" si="13"/>
        <v>1</v>
      </c>
      <c r="DJ20" s="85">
        <f t="shared" si="13"/>
        <v>1</v>
      </c>
      <c r="DK20" s="85">
        <f t="shared" si="13"/>
        <v>1</v>
      </c>
      <c r="DL20" s="85">
        <f t="shared" si="13"/>
        <v>1</v>
      </c>
      <c r="DM20" s="85">
        <f t="shared" si="13"/>
        <v>1</v>
      </c>
      <c r="DN20" s="85">
        <f t="shared" si="13"/>
        <v>1</v>
      </c>
      <c r="DO20" s="85">
        <f t="shared" si="13"/>
        <v>1</v>
      </c>
      <c r="DP20" s="85">
        <f t="shared" si="13"/>
        <v>1</v>
      </c>
      <c r="DQ20" s="85">
        <f t="shared" si="13"/>
        <v>1</v>
      </c>
      <c r="DR20" s="85">
        <f t="shared" si="13"/>
        <v>1</v>
      </c>
      <c r="DS20" s="79" t="s">
        <v>32</v>
      </c>
    </row>
    <row r="21" spans="2:123" x14ac:dyDescent="0.45">
      <c r="B21" s="80">
        <f t="shared" si="7"/>
        <v>9</v>
      </c>
      <c r="C21" s="81">
        <f t="shared" si="6"/>
        <v>0.66666666666666663</v>
      </c>
      <c r="D21" s="82">
        <f t="shared" si="8"/>
        <v>8</v>
      </c>
      <c r="E21" s="83">
        <f t="shared" si="10"/>
        <v>0.125</v>
      </c>
      <c r="F21" s="85"/>
      <c r="G21" s="85">
        <f t="shared" si="11"/>
        <v>0.125</v>
      </c>
      <c r="H21" s="85">
        <f t="shared" si="11"/>
        <v>0.25</v>
      </c>
      <c r="I21" s="85">
        <f t="shared" si="11"/>
        <v>0.375</v>
      </c>
      <c r="J21" s="85">
        <f t="shared" si="11"/>
        <v>0.5</v>
      </c>
      <c r="K21" s="85">
        <f t="shared" si="11"/>
        <v>0.625</v>
      </c>
      <c r="L21" s="85">
        <f t="shared" si="11"/>
        <v>0.75</v>
      </c>
      <c r="M21" s="85">
        <f t="shared" si="11"/>
        <v>0.875</v>
      </c>
      <c r="N21" s="85">
        <f t="shared" si="11"/>
        <v>1</v>
      </c>
      <c r="O21" s="85">
        <f t="shared" si="11"/>
        <v>1</v>
      </c>
      <c r="P21" s="85">
        <f t="shared" si="11"/>
        <v>1</v>
      </c>
      <c r="Q21" s="85">
        <f t="shared" si="11"/>
        <v>1</v>
      </c>
      <c r="R21" s="85">
        <f t="shared" si="11"/>
        <v>1</v>
      </c>
      <c r="S21" s="85">
        <f t="shared" si="11"/>
        <v>1</v>
      </c>
      <c r="T21" s="85">
        <f t="shared" si="11"/>
        <v>1</v>
      </c>
      <c r="U21" s="85">
        <f t="shared" si="11"/>
        <v>1</v>
      </c>
      <c r="V21" s="85">
        <f t="shared" si="11"/>
        <v>1</v>
      </c>
      <c r="W21" s="85">
        <f t="shared" si="12"/>
        <v>1</v>
      </c>
      <c r="X21" s="85">
        <f t="shared" si="12"/>
        <v>1</v>
      </c>
      <c r="Y21" s="85">
        <f t="shared" si="12"/>
        <v>1</v>
      </c>
      <c r="Z21" s="85">
        <f t="shared" si="12"/>
        <v>1</v>
      </c>
      <c r="AA21" s="85">
        <f t="shared" si="12"/>
        <v>1</v>
      </c>
      <c r="AB21" s="85">
        <f t="shared" si="12"/>
        <v>1</v>
      </c>
      <c r="AC21" s="85">
        <f t="shared" si="12"/>
        <v>1</v>
      </c>
      <c r="AD21" s="85">
        <f t="shared" si="12"/>
        <v>1</v>
      </c>
      <c r="AE21" s="85">
        <f t="shared" si="12"/>
        <v>1</v>
      </c>
      <c r="AF21" s="85">
        <f t="shared" si="12"/>
        <v>1</v>
      </c>
      <c r="AG21" s="85">
        <f t="shared" si="12"/>
        <v>1</v>
      </c>
      <c r="AH21" s="85">
        <f t="shared" si="12"/>
        <v>1</v>
      </c>
      <c r="AI21" s="85">
        <f t="shared" si="12"/>
        <v>1</v>
      </c>
      <c r="AJ21" s="85">
        <f t="shared" si="12"/>
        <v>1</v>
      </c>
      <c r="AK21" s="85">
        <f t="shared" si="12"/>
        <v>1</v>
      </c>
      <c r="AL21" s="85">
        <f t="shared" si="12"/>
        <v>1</v>
      </c>
      <c r="AM21" s="85">
        <f t="shared" si="12"/>
        <v>1</v>
      </c>
      <c r="AN21" s="85">
        <f t="shared" si="12"/>
        <v>1</v>
      </c>
      <c r="AO21" s="85">
        <f t="shared" si="12"/>
        <v>1</v>
      </c>
      <c r="AP21" s="85">
        <f t="shared" si="12"/>
        <v>1</v>
      </c>
      <c r="AQ21" s="85">
        <f t="shared" si="12"/>
        <v>1</v>
      </c>
      <c r="AR21" s="85">
        <f t="shared" si="12"/>
        <v>1</v>
      </c>
      <c r="AS21" s="85">
        <f t="shared" si="12"/>
        <v>1</v>
      </c>
      <c r="AT21" s="85">
        <f t="shared" si="12"/>
        <v>1</v>
      </c>
      <c r="AU21" s="85">
        <f t="shared" si="12"/>
        <v>1</v>
      </c>
      <c r="AV21" s="85">
        <f t="shared" si="12"/>
        <v>1</v>
      </c>
      <c r="AW21" s="85">
        <f t="shared" si="12"/>
        <v>1</v>
      </c>
      <c r="AX21" s="85">
        <f t="shared" si="12"/>
        <v>1</v>
      </c>
      <c r="AY21" s="85">
        <f t="shared" si="12"/>
        <v>1</v>
      </c>
      <c r="AZ21" s="85">
        <f t="shared" si="12"/>
        <v>1</v>
      </c>
      <c r="BA21" s="85">
        <f t="shared" si="12"/>
        <v>1</v>
      </c>
      <c r="BB21" s="85">
        <f t="shared" si="12"/>
        <v>1</v>
      </c>
      <c r="BC21" s="85">
        <f t="shared" si="12"/>
        <v>1</v>
      </c>
      <c r="BD21" s="85">
        <f t="shared" si="12"/>
        <v>1</v>
      </c>
      <c r="BE21" s="85">
        <f t="shared" si="12"/>
        <v>1</v>
      </c>
      <c r="BF21" s="85">
        <f t="shared" si="12"/>
        <v>1</v>
      </c>
      <c r="BG21" s="85">
        <f t="shared" si="12"/>
        <v>1</v>
      </c>
      <c r="BH21" s="85">
        <f t="shared" si="12"/>
        <v>1</v>
      </c>
      <c r="BI21" s="85">
        <f t="shared" si="12"/>
        <v>1</v>
      </c>
      <c r="BJ21" s="85">
        <f t="shared" si="12"/>
        <v>1</v>
      </c>
      <c r="BK21" s="85">
        <f t="shared" si="12"/>
        <v>1</v>
      </c>
      <c r="BL21" s="85">
        <f t="shared" si="12"/>
        <v>1</v>
      </c>
      <c r="BM21" s="85">
        <f t="shared" si="12"/>
        <v>1</v>
      </c>
      <c r="BN21" s="85">
        <f t="shared" si="12"/>
        <v>1</v>
      </c>
      <c r="BO21" s="85">
        <f t="shared" si="12"/>
        <v>1</v>
      </c>
      <c r="BP21" s="85">
        <f t="shared" si="12"/>
        <v>1</v>
      </c>
      <c r="BQ21" s="85">
        <f t="shared" si="12"/>
        <v>1</v>
      </c>
      <c r="BR21" s="85">
        <f t="shared" si="12"/>
        <v>1</v>
      </c>
      <c r="BS21" s="85">
        <f t="shared" si="12"/>
        <v>1</v>
      </c>
      <c r="BT21" s="85">
        <f t="shared" si="12"/>
        <v>1</v>
      </c>
      <c r="BU21" s="85">
        <f t="shared" si="12"/>
        <v>1</v>
      </c>
      <c r="BV21" s="85">
        <f t="shared" si="12"/>
        <v>1</v>
      </c>
      <c r="BW21" s="85">
        <f t="shared" si="12"/>
        <v>1</v>
      </c>
      <c r="BX21" s="85">
        <f t="shared" si="12"/>
        <v>1</v>
      </c>
      <c r="BY21" s="85">
        <f t="shared" si="12"/>
        <v>1</v>
      </c>
      <c r="BZ21" s="85">
        <f t="shared" si="12"/>
        <v>1</v>
      </c>
      <c r="CA21" s="85">
        <f t="shared" si="12"/>
        <v>1</v>
      </c>
      <c r="CB21" s="85">
        <f t="shared" si="12"/>
        <v>1</v>
      </c>
      <c r="CC21" s="85">
        <f t="shared" si="12"/>
        <v>1</v>
      </c>
      <c r="CD21" s="85">
        <f t="shared" si="12"/>
        <v>1</v>
      </c>
      <c r="CE21" s="85">
        <f t="shared" si="12"/>
        <v>1</v>
      </c>
      <c r="CF21" s="85">
        <f t="shared" si="12"/>
        <v>1</v>
      </c>
      <c r="CG21" s="85">
        <f t="shared" si="12"/>
        <v>1</v>
      </c>
      <c r="CH21" s="85">
        <f t="shared" si="12"/>
        <v>1</v>
      </c>
      <c r="CI21" s="85">
        <f t="shared" si="13"/>
        <v>1</v>
      </c>
      <c r="CJ21" s="85">
        <f t="shared" si="13"/>
        <v>1</v>
      </c>
      <c r="CK21" s="85">
        <f t="shared" si="13"/>
        <v>1</v>
      </c>
      <c r="CL21" s="85">
        <f t="shared" si="13"/>
        <v>1</v>
      </c>
      <c r="CM21" s="85">
        <f t="shared" si="13"/>
        <v>1</v>
      </c>
      <c r="CN21" s="85">
        <f t="shared" si="13"/>
        <v>1</v>
      </c>
      <c r="CO21" s="85">
        <f t="shared" si="13"/>
        <v>1</v>
      </c>
      <c r="CP21" s="85">
        <f t="shared" si="13"/>
        <v>1</v>
      </c>
      <c r="CQ21" s="85">
        <f t="shared" si="13"/>
        <v>1</v>
      </c>
      <c r="CR21" s="85">
        <f t="shared" si="13"/>
        <v>1</v>
      </c>
      <c r="CS21" s="85">
        <f t="shared" si="13"/>
        <v>1</v>
      </c>
      <c r="CT21" s="85">
        <f t="shared" si="13"/>
        <v>1</v>
      </c>
      <c r="CU21" s="85">
        <f t="shared" si="13"/>
        <v>1</v>
      </c>
      <c r="CV21" s="85">
        <f t="shared" si="13"/>
        <v>1</v>
      </c>
      <c r="CW21" s="85">
        <f t="shared" si="13"/>
        <v>1</v>
      </c>
      <c r="CX21" s="85">
        <f t="shared" si="13"/>
        <v>1</v>
      </c>
      <c r="CY21" s="85">
        <f t="shared" si="13"/>
        <v>1</v>
      </c>
      <c r="CZ21" s="85">
        <f t="shared" si="13"/>
        <v>1</v>
      </c>
      <c r="DA21" s="85">
        <f t="shared" si="13"/>
        <v>1</v>
      </c>
      <c r="DB21" s="85">
        <f t="shared" si="13"/>
        <v>1</v>
      </c>
      <c r="DC21" s="85">
        <f t="shared" si="13"/>
        <v>1</v>
      </c>
      <c r="DD21" s="85">
        <f t="shared" si="13"/>
        <v>1</v>
      </c>
      <c r="DE21" s="85">
        <f t="shared" si="13"/>
        <v>1</v>
      </c>
      <c r="DF21" s="85">
        <f t="shared" si="13"/>
        <v>1</v>
      </c>
      <c r="DG21" s="85">
        <f t="shared" si="13"/>
        <v>1</v>
      </c>
      <c r="DH21" s="85">
        <f t="shared" si="13"/>
        <v>1</v>
      </c>
      <c r="DI21" s="85">
        <f t="shared" si="13"/>
        <v>1</v>
      </c>
      <c r="DJ21" s="85">
        <f t="shared" si="13"/>
        <v>1</v>
      </c>
      <c r="DK21" s="85">
        <f t="shared" si="13"/>
        <v>1</v>
      </c>
      <c r="DL21" s="85">
        <f t="shared" si="13"/>
        <v>1</v>
      </c>
      <c r="DM21" s="85">
        <f t="shared" si="13"/>
        <v>1</v>
      </c>
      <c r="DN21" s="85">
        <f t="shared" si="13"/>
        <v>1</v>
      </c>
      <c r="DO21" s="85">
        <f t="shared" si="13"/>
        <v>1</v>
      </c>
      <c r="DP21" s="85">
        <f t="shared" si="13"/>
        <v>1</v>
      </c>
      <c r="DQ21" s="85">
        <f t="shared" si="13"/>
        <v>1</v>
      </c>
      <c r="DR21" s="85">
        <f t="shared" si="13"/>
        <v>1</v>
      </c>
      <c r="DS21" s="79" t="s">
        <v>32</v>
      </c>
    </row>
    <row r="22" spans="2:123" x14ac:dyDescent="0.45">
      <c r="B22" s="80">
        <f t="shared" si="7"/>
        <v>10</v>
      </c>
      <c r="C22" s="81">
        <f t="shared" si="6"/>
        <v>0.75</v>
      </c>
      <c r="D22" s="82">
        <f t="shared" si="8"/>
        <v>9</v>
      </c>
      <c r="E22" s="83">
        <f t="shared" si="10"/>
        <v>0.1111111111111111</v>
      </c>
      <c r="F22" s="85"/>
      <c r="G22" s="85">
        <f t="shared" si="11"/>
        <v>0.1111111111111111</v>
      </c>
      <c r="H22" s="85">
        <f t="shared" si="11"/>
        <v>0.22222222222222221</v>
      </c>
      <c r="I22" s="85">
        <f t="shared" si="11"/>
        <v>0.33333333333333331</v>
      </c>
      <c r="J22" s="85">
        <f t="shared" si="11"/>
        <v>0.44444444444444442</v>
      </c>
      <c r="K22" s="85">
        <f t="shared" si="11"/>
        <v>0.55555555555555558</v>
      </c>
      <c r="L22" s="85">
        <f t="shared" si="11"/>
        <v>0.66666666666666663</v>
      </c>
      <c r="M22" s="85">
        <f t="shared" si="11"/>
        <v>0.77777777777777768</v>
      </c>
      <c r="N22" s="85">
        <f t="shared" si="11"/>
        <v>0.88888888888888884</v>
      </c>
      <c r="O22" s="85">
        <f t="shared" si="11"/>
        <v>1</v>
      </c>
      <c r="P22" s="85">
        <f t="shared" si="11"/>
        <v>1</v>
      </c>
      <c r="Q22" s="85">
        <f t="shared" si="11"/>
        <v>1</v>
      </c>
      <c r="R22" s="85">
        <f t="shared" si="11"/>
        <v>1</v>
      </c>
      <c r="S22" s="85">
        <f t="shared" si="11"/>
        <v>1</v>
      </c>
      <c r="T22" s="85">
        <f t="shared" si="11"/>
        <v>1</v>
      </c>
      <c r="U22" s="85">
        <f t="shared" si="11"/>
        <v>1</v>
      </c>
      <c r="V22" s="85">
        <f t="shared" si="11"/>
        <v>1</v>
      </c>
      <c r="W22" s="85">
        <f t="shared" si="12"/>
        <v>1</v>
      </c>
      <c r="X22" s="85">
        <f t="shared" si="12"/>
        <v>1</v>
      </c>
      <c r="Y22" s="85">
        <f t="shared" si="12"/>
        <v>1</v>
      </c>
      <c r="Z22" s="85">
        <f t="shared" si="12"/>
        <v>1</v>
      </c>
      <c r="AA22" s="85">
        <f t="shared" si="12"/>
        <v>1</v>
      </c>
      <c r="AB22" s="85">
        <f t="shared" si="12"/>
        <v>1</v>
      </c>
      <c r="AC22" s="85">
        <f t="shared" si="12"/>
        <v>1</v>
      </c>
      <c r="AD22" s="85">
        <f t="shared" si="12"/>
        <v>1</v>
      </c>
      <c r="AE22" s="85">
        <f t="shared" si="12"/>
        <v>1</v>
      </c>
      <c r="AF22" s="85">
        <f t="shared" si="12"/>
        <v>1</v>
      </c>
      <c r="AG22" s="85">
        <f t="shared" si="12"/>
        <v>1</v>
      </c>
      <c r="AH22" s="85">
        <f t="shared" si="12"/>
        <v>1</v>
      </c>
      <c r="AI22" s="85">
        <f t="shared" si="12"/>
        <v>1</v>
      </c>
      <c r="AJ22" s="85">
        <f t="shared" si="12"/>
        <v>1</v>
      </c>
      <c r="AK22" s="85">
        <f t="shared" si="12"/>
        <v>1</v>
      </c>
      <c r="AL22" s="85">
        <f t="shared" si="12"/>
        <v>1</v>
      </c>
      <c r="AM22" s="85">
        <f t="shared" si="12"/>
        <v>1</v>
      </c>
      <c r="AN22" s="85">
        <f t="shared" si="12"/>
        <v>1</v>
      </c>
      <c r="AO22" s="85">
        <f t="shared" si="12"/>
        <v>1</v>
      </c>
      <c r="AP22" s="85">
        <f t="shared" si="12"/>
        <v>1</v>
      </c>
      <c r="AQ22" s="85">
        <f t="shared" si="12"/>
        <v>1</v>
      </c>
      <c r="AR22" s="85">
        <f t="shared" si="12"/>
        <v>1</v>
      </c>
      <c r="AS22" s="85">
        <f t="shared" si="12"/>
        <v>1</v>
      </c>
      <c r="AT22" s="85">
        <f t="shared" si="12"/>
        <v>1</v>
      </c>
      <c r="AU22" s="85">
        <f t="shared" si="12"/>
        <v>1</v>
      </c>
      <c r="AV22" s="85">
        <f t="shared" si="12"/>
        <v>1</v>
      </c>
      <c r="AW22" s="85">
        <f t="shared" si="12"/>
        <v>1</v>
      </c>
      <c r="AX22" s="85">
        <f t="shared" si="12"/>
        <v>1</v>
      </c>
      <c r="AY22" s="85">
        <f t="shared" si="12"/>
        <v>1</v>
      </c>
      <c r="AZ22" s="85">
        <f t="shared" si="12"/>
        <v>1</v>
      </c>
      <c r="BA22" s="85">
        <f t="shared" si="12"/>
        <v>1</v>
      </c>
      <c r="BB22" s="85">
        <f t="shared" si="12"/>
        <v>1</v>
      </c>
      <c r="BC22" s="85">
        <f t="shared" si="12"/>
        <v>1</v>
      </c>
      <c r="BD22" s="85">
        <f t="shared" si="12"/>
        <v>1</v>
      </c>
      <c r="BE22" s="85">
        <f t="shared" si="12"/>
        <v>1</v>
      </c>
      <c r="BF22" s="85">
        <f t="shared" si="12"/>
        <v>1</v>
      </c>
      <c r="BG22" s="85">
        <f t="shared" si="12"/>
        <v>1</v>
      </c>
      <c r="BH22" s="85">
        <f t="shared" si="12"/>
        <v>1</v>
      </c>
      <c r="BI22" s="85">
        <f t="shared" si="12"/>
        <v>1</v>
      </c>
      <c r="BJ22" s="85">
        <f t="shared" si="12"/>
        <v>1</v>
      </c>
      <c r="BK22" s="85">
        <f t="shared" si="12"/>
        <v>1</v>
      </c>
      <c r="BL22" s="85">
        <f t="shared" si="12"/>
        <v>1</v>
      </c>
      <c r="BM22" s="85">
        <f t="shared" si="12"/>
        <v>1</v>
      </c>
      <c r="BN22" s="85">
        <f t="shared" si="12"/>
        <v>1</v>
      </c>
      <c r="BO22" s="85">
        <f t="shared" si="12"/>
        <v>1</v>
      </c>
      <c r="BP22" s="85">
        <f t="shared" si="12"/>
        <v>1</v>
      </c>
      <c r="BQ22" s="85">
        <f t="shared" si="12"/>
        <v>1</v>
      </c>
      <c r="BR22" s="85">
        <f t="shared" si="12"/>
        <v>1</v>
      </c>
      <c r="BS22" s="85">
        <f t="shared" si="12"/>
        <v>1</v>
      </c>
      <c r="BT22" s="85">
        <f t="shared" si="12"/>
        <v>1</v>
      </c>
      <c r="BU22" s="85">
        <f t="shared" si="12"/>
        <v>1</v>
      </c>
      <c r="BV22" s="85">
        <f t="shared" si="12"/>
        <v>1</v>
      </c>
      <c r="BW22" s="85">
        <f t="shared" si="12"/>
        <v>1</v>
      </c>
      <c r="BX22" s="85">
        <f t="shared" si="12"/>
        <v>1</v>
      </c>
      <c r="BY22" s="85">
        <f t="shared" si="12"/>
        <v>1</v>
      </c>
      <c r="BZ22" s="85">
        <f t="shared" si="12"/>
        <v>1</v>
      </c>
      <c r="CA22" s="85">
        <f t="shared" si="12"/>
        <v>1</v>
      </c>
      <c r="CB22" s="85">
        <f t="shared" si="12"/>
        <v>1</v>
      </c>
      <c r="CC22" s="85">
        <f t="shared" si="12"/>
        <v>1</v>
      </c>
      <c r="CD22" s="85">
        <f t="shared" si="12"/>
        <v>1</v>
      </c>
      <c r="CE22" s="85">
        <f t="shared" si="12"/>
        <v>1</v>
      </c>
      <c r="CF22" s="85">
        <f t="shared" si="12"/>
        <v>1</v>
      </c>
      <c r="CG22" s="85">
        <f t="shared" si="12"/>
        <v>1</v>
      </c>
      <c r="CH22" s="85">
        <f t="shared" si="12"/>
        <v>1</v>
      </c>
      <c r="CI22" s="85">
        <f t="shared" si="13"/>
        <v>1</v>
      </c>
      <c r="CJ22" s="85">
        <f t="shared" si="13"/>
        <v>1</v>
      </c>
      <c r="CK22" s="85">
        <f t="shared" si="13"/>
        <v>1</v>
      </c>
      <c r="CL22" s="85">
        <f t="shared" si="13"/>
        <v>1</v>
      </c>
      <c r="CM22" s="85">
        <f t="shared" si="13"/>
        <v>1</v>
      </c>
      <c r="CN22" s="85">
        <f t="shared" si="13"/>
        <v>1</v>
      </c>
      <c r="CO22" s="85">
        <f t="shared" si="13"/>
        <v>1</v>
      </c>
      <c r="CP22" s="85">
        <f t="shared" si="13"/>
        <v>1</v>
      </c>
      <c r="CQ22" s="85">
        <f t="shared" si="13"/>
        <v>1</v>
      </c>
      <c r="CR22" s="85">
        <f t="shared" si="13"/>
        <v>1</v>
      </c>
      <c r="CS22" s="85">
        <f t="shared" si="13"/>
        <v>1</v>
      </c>
      <c r="CT22" s="85">
        <f t="shared" si="13"/>
        <v>1</v>
      </c>
      <c r="CU22" s="85">
        <f t="shared" si="13"/>
        <v>1</v>
      </c>
      <c r="CV22" s="85">
        <f t="shared" si="13"/>
        <v>1</v>
      </c>
      <c r="CW22" s="85">
        <f t="shared" si="13"/>
        <v>1</v>
      </c>
      <c r="CX22" s="85">
        <f t="shared" si="13"/>
        <v>1</v>
      </c>
      <c r="CY22" s="85">
        <f t="shared" si="13"/>
        <v>1</v>
      </c>
      <c r="CZ22" s="85">
        <f t="shared" si="13"/>
        <v>1</v>
      </c>
      <c r="DA22" s="85">
        <f t="shared" si="13"/>
        <v>1</v>
      </c>
      <c r="DB22" s="85">
        <f t="shared" si="13"/>
        <v>1</v>
      </c>
      <c r="DC22" s="85">
        <f t="shared" si="13"/>
        <v>1</v>
      </c>
      <c r="DD22" s="85">
        <f t="shared" si="13"/>
        <v>1</v>
      </c>
      <c r="DE22" s="85">
        <f t="shared" si="13"/>
        <v>1</v>
      </c>
      <c r="DF22" s="85">
        <f t="shared" si="13"/>
        <v>1</v>
      </c>
      <c r="DG22" s="85">
        <f t="shared" si="13"/>
        <v>1</v>
      </c>
      <c r="DH22" s="85">
        <f t="shared" si="13"/>
        <v>1</v>
      </c>
      <c r="DI22" s="85">
        <f t="shared" si="13"/>
        <v>1</v>
      </c>
      <c r="DJ22" s="85">
        <f t="shared" si="13"/>
        <v>1</v>
      </c>
      <c r="DK22" s="85">
        <f t="shared" si="13"/>
        <v>1</v>
      </c>
      <c r="DL22" s="85">
        <f t="shared" si="13"/>
        <v>1</v>
      </c>
      <c r="DM22" s="85">
        <f t="shared" si="13"/>
        <v>1</v>
      </c>
      <c r="DN22" s="85">
        <f t="shared" si="13"/>
        <v>1</v>
      </c>
      <c r="DO22" s="85">
        <f t="shared" si="13"/>
        <v>1</v>
      </c>
      <c r="DP22" s="85">
        <f t="shared" si="13"/>
        <v>1</v>
      </c>
      <c r="DQ22" s="85">
        <f t="shared" si="13"/>
        <v>1</v>
      </c>
      <c r="DR22" s="85">
        <f t="shared" si="13"/>
        <v>1</v>
      </c>
      <c r="DS22" s="79" t="s">
        <v>32</v>
      </c>
    </row>
    <row r="23" spans="2:123" x14ac:dyDescent="0.45">
      <c r="B23" s="80">
        <f t="shared" si="7"/>
        <v>11</v>
      </c>
      <c r="C23" s="81">
        <f t="shared" si="6"/>
        <v>0.83333333333333337</v>
      </c>
      <c r="D23" s="82">
        <f t="shared" si="8"/>
        <v>10</v>
      </c>
      <c r="E23" s="83">
        <f t="shared" si="10"/>
        <v>0.1</v>
      </c>
      <c r="F23" s="85"/>
      <c r="G23" s="85">
        <f t="shared" si="11"/>
        <v>0.1</v>
      </c>
      <c r="H23" s="85">
        <f t="shared" si="11"/>
        <v>0.2</v>
      </c>
      <c r="I23" s="85">
        <f t="shared" si="11"/>
        <v>0.30000000000000004</v>
      </c>
      <c r="J23" s="85">
        <f t="shared" si="11"/>
        <v>0.4</v>
      </c>
      <c r="K23" s="85">
        <f t="shared" si="11"/>
        <v>0.5</v>
      </c>
      <c r="L23" s="85">
        <f t="shared" si="11"/>
        <v>0.60000000000000009</v>
      </c>
      <c r="M23" s="85">
        <f t="shared" si="11"/>
        <v>0.70000000000000007</v>
      </c>
      <c r="N23" s="85">
        <f t="shared" si="11"/>
        <v>0.8</v>
      </c>
      <c r="O23" s="85">
        <f t="shared" si="11"/>
        <v>0.9</v>
      </c>
      <c r="P23" s="85">
        <f t="shared" si="11"/>
        <v>1</v>
      </c>
      <c r="Q23" s="85">
        <f t="shared" si="11"/>
        <v>1</v>
      </c>
      <c r="R23" s="85">
        <f t="shared" si="11"/>
        <v>1</v>
      </c>
      <c r="S23" s="85">
        <f t="shared" si="11"/>
        <v>1</v>
      </c>
      <c r="T23" s="85">
        <f t="shared" si="11"/>
        <v>1</v>
      </c>
      <c r="U23" s="85">
        <f t="shared" si="11"/>
        <v>1</v>
      </c>
      <c r="V23" s="85">
        <f t="shared" si="11"/>
        <v>1</v>
      </c>
      <c r="W23" s="85">
        <f t="shared" si="12"/>
        <v>1</v>
      </c>
      <c r="X23" s="85">
        <f t="shared" si="12"/>
        <v>1</v>
      </c>
      <c r="Y23" s="85">
        <f t="shared" si="12"/>
        <v>1</v>
      </c>
      <c r="Z23" s="85">
        <f t="shared" si="12"/>
        <v>1</v>
      </c>
      <c r="AA23" s="85">
        <f t="shared" si="12"/>
        <v>1</v>
      </c>
      <c r="AB23" s="85">
        <f t="shared" si="12"/>
        <v>1</v>
      </c>
      <c r="AC23" s="85">
        <f t="shared" si="12"/>
        <v>1</v>
      </c>
      <c r="AD23" s="85">
        <f t="shared" si="12"/>
        <v>1</v>
      </c>
      <c r="AE23" s="85">
        <f t="shared" si="12"/>
        <v>1</v>
      </c>
      <c r="AF23" s="85">
        <f t="shared" si="12"/>
        <v>1</v>
      </c>
      <c r="AG23" s="85">
        <f t="shared" si="12"/>
        <v>1</v>
      </c>
      <c r="AH23" s="85">
        <f t="shared" si="12"/>
        <v>1</v>
      </c>
      <c r="AI23" s="85">
        <f t="shared" si="12"/>
        <v>1</v>
      </c>
      <c r="AJ23" s="85">
        <f t="shared" si="12"/>
        <v>1</v>
      </c>
      <c r="AK23" s="85">
        <f t="shared" ref="AK23:AZ38" si="14">IF(AK$13&lt;$D23,$E23*AK$13,1)</f>
        <v>1</v>
      </c>
      <c r="AL23" s="85">
        <f t="shared" si="14"/>
        <v>1</v>
      </c>
      <c r="AM23" s="85">
        <f t="shared" si="14"/>
        <v>1</v>
      </c>
      <c r="AN23" s="85">
        <f t="shared" si="14"/>
        <v>1</v>
      </c>
      <c r="AO23" s="85">
        <f t="shared" si="14"/>
        <v>1</v>
      </c>
      <c r="AP23" s="85">
        <f t="shared" si="14"/>
        <v>1</v>
      </c>
      <c r="AQ23" s="85">
        <f t="shared" si="14"/>
        <v>1</v>
      </c>
      <c r="AR23" s="85">
        <f t="shared" si="14"/>
        <v>1</v>
      </c>
      <c r="AS23" s="85">
        <f t="shared" si="14"/>
        <v>1</v>
      </c>
      <c r="AT23" s="85">
        <f t="shared" si="14"/>
        <v>1</v>
      </c>
      <c r="AU23" s="85">
        <f t="shared" si="14"/>
        <v>1</v>
      </c>
      <c r="AV23" s="85">
        <f t="shared" si="14"/>
        <v>1</v>
      </c>
      <c r="AW23" s="85">
        <f t="shared" si="14"/>
        <v>1</v>
      </c>
      <c r="AX23" s="85">
        <f t="shared" si="14"/>
        <v>1</v>
      </c>
      <c r="AY23" s="85">
        <f t="shared" si="14"/>
        <v>1</v>
      </c>
      <c r="AZ23" s="85">
        <f t="shared" si="14"/>
        <v>1</v>
      </c>
      <c r="BA23" s="85">
        <f t="shared" ref="BA23:BP38" si="15">IF(BA$13&lt;$D23,$E23*BA$13,1)</f>
        <v>1</v>
      </c>
      <c r="BB23" s="85">
        <f t="shared" si="15"/>
        <v>1</v>
      </c>
      <c r="BC23" s="85">
        <f t="shared" si="15"/>
        <v>1</v>
      </c>
      <c r="BD23" s="85">
        <f t="shared" si="15"/>
        <v>1</v>
      </c>
      <c r="BE23" s="85">
        <f t="shared" si="15"/>
        <v>1</v>
      </c>
      <c r="BF23" s="85">
        <f t="shared" si="15"/>
        <v>1</v>
      </c>
      <c r="BG23" s="85">
        <f t="shared" si="15"/>
        <v>1</v>
      </c>
      <c r="BH23" s="85">
        <f t="shared" si="15"/>
        <v>1</v>
      </c>
      <c r="BI23" s="85">
        <f t="shared" si="15"/>
        <v>1</v>
      </c>
      <c r="BJ23" s="85">
        <f t="shared" si="15"/>
        <v>1</v>
      </c>
      <c r="BK23" s="85">
        <f t="shared" si="15"/>
        <v>1</v>
      </c>
      <c r="BL23" s="85">
        <f t="shared" si="15"/>
        <v>1</v>
      </c>
      <c r="BM23" s="85">
        <f t="shared" si="15"/>
        <v>1</v>
      </c>
      <c r="BN23" s="85">
        <f t="shared" si="15"/>
        <v>1</v>
      </c>
      <c r="BO23" s="85">
        <f t="shared" si="15"/>
        <v>1</v>
      </c>
      <c r="BP23" s="85">
        <f t="shared" si="15"/>
        <v>1</v>
      </c>
      <c r="BQ23" s="85">
        <f t="shared" ref="BQ23:CF38" si="16">IF(BQ$13&lt;$D23,$E23*BQ$13,1)</f>
        <v>1</v>
      </c>
      <c r="BR23" s="85">
        <f t="shared" si="16"/>
        <v>1</v>
      </c>
      <c r="BS23" s="85">
        <f t="shared" si="16"/>
        <v>1</v>
      </c>
      <c r="BT23" s="85">
        <f t="shared" si="16"/>
        <v>1</v>
      </c>
      <c r="BU23" s="85">
        <f t="shared" si="16"/>
        <v>1</v>
      </c>
      <c r="BV23" s="85">
        <f t="shared" si="16"/>
        <v>1</v>
      </c>
      <c r="BW23" s="85">
        <f t="shared" si="16"/>
        <v>1</v>
      </c>
      <c r="BX23" s="85">
        <f t="shared" si="16"/>
        <v>1</v>
      </c>
      <c r="BY23" s="85">
        <f t="shared" si="16"/>
        <v>1</v>
      </c>
      <c r="BZ23" s="85">
        <f t="shared" si="16"/>
        <v>1</v>
      </c>
      <c r="CA23" s="85">
        <f t="shared" si="16"/>
        <v>1</v>
      </c>
      <c r="CB23" s="85">
        <f t="shared" si="16"/>
        <v>1</v>
      </c>
      <c r="CC23" s="85">
        <f t="shared" si="16"/>
        <v>1</v>
      </c>
      <c r="CD23" s="85">
        <f t="shared" si="16"/>
        <v>1</v>
      </c>
      <c r="CE23" s="85">
        <f t="shared" si="16"/>
        <v>1</v>
      </c>
      <c r="CF23" s="85">
        <f t="shared" si="16"/>
        <v>1</v>
      </c>
      <c r="CG23" s="85">
        <f t="shared" ref="CG23:DR29" si="17">IF(CG$13&lt;$D23,$E23*CG$13,1)</f>
        <v>1</v>
      </c>
      <c r="CH23" s="85">
        <f t="shared" si="17"/>
        <v>1</v>
      </c>
      <c r="CI23" s="85">
        <f t="shared" si="17"/>
        <v>1</v>
      </c>
      <c r="CJ23" s="85">
        <f t="shared" si="17"/>
        <v>1</v>
      </c>
      <c r="CK23" s="85">
        <f t="shared" si="17"/>
        <v>1</v>
      </c>
      <c r="CL23" s="85">
        <f t="shared" si="17"/>
        <v>1</v>
      </c>
      <c r="CM23" s="85">
        <f t="shared" si="17"/>
        <v>1</v>
      </c>
      <c r="CN23" s="85">
        <f t="shared" si="17"/>
        <v>1</v>
      </c>
      <c r="CO23" s="85">
        <f t="shared" si="17"/>
        <v>1</v>
      </c>
      <c r="CP23" s="85">
        <f t="shared" si="17"/>
        <v>1</v>
      </c>
      <c r="CQ23" s="85">
        <f t="shared" si="17"/>
        <v>1</v>
      </c>
      <c r="CR23" s="85">
        <f t="shared" si="17"/>
        <v>1</v>
      </c>
      <c r="CS23" s="85">
        <f t="shared" si="17"/>
        <v>1</v>
      </c>
      <c r="CT23" s="85">
        <f t="shared" si="17"/>
        <v>1</v>
      </c>
      <c r="CU23" s="85">
        <f t="shared" si="17"/>
        <v>1</v>
      </c>
      <c r="CV23" s="85">
        <f t="shared" si="17"/>
        <v>1</v>
      </c>
      <c r="CW23" s="85">
        <f t="shared" si="17"/>
        <v>1</v>
      </c>
      <c r="CX23" s="85">
        <f t="shared" si="17"/>
        <v>1</v>
      </c>
      <c r="CY23" s="85">
        <f t="shared" si="17"/>
        <v>1</v>
      </c>
      <c r="CZ23" s="85">
        <f t="shared" si="17"/>
        <v>1</v>
      </c>
      <c r="DA23" s="85">
        <f t="shared" si="17"/>
        <v>1</v>
      </c>
      <c r="DB23" s="85">
        <f t="shared" si="17"/>
        <v>1</v>
      </c>
      <c r="DC23" s="85">
        <f t="shared" si="17"/>
        <v>1</v>
      </c>
      <c r="DD23" s="85">
        <f t="shared" si="17"/>
        <v>1</v>
      </c>
      <c r="DE23" s="85">
        <f t="shared" si="17"/>
        <v>1</v>
      </c>
      <c r="DF23" s="85">
        <f t="shared" si="17"/>
        <v>1</v>
      </c>
      <c r="DG23" s="85">
        <f t="shared" si="17"/>
        <v>1</v>
      </c>
      <c r="DH23" s="85">
        <f t="shared" si="17"/>
        <v>1</v>
      </c>
      <c r="DI23" s="85">
        <f t="shared" si="17"/>
        <v>1</v>
      </c>
      <c r="DJ23" s="85">
        <f t="shared" si="17"/>
        <v>1</v>
      </c>
      <c r="DK23" s="85">
        <f t="shared" si="17"/>
        <v>1</v>
      </c>
      <c r="DL23" s="85">
        <f t="shared" si="17"/>
        <v>1</v>
      </c>
      <c r="DM23" s="85">
        <f t="shared" si="17"/>
        <v>1</v>
      </c>
      <c r="DN23" s="85">
        <f t="shared" si="17"/>
        <v>1</v>
      </c>
      <c r="DO23" s="85">
        <f t="shared" si="17"/>
        <v>1</v>
      </c>
      <c r="DP23" s="85">
        <f t="shared" si="17"/>
        <v>1</v>
      </c>
      <c r="DQ23" s="85">
        <f t="shared" si="17"/>
        <v>1</v>
      </c>
      <c r="DR23" s="85">
        <f t="shared" si="17"/>
        <v>1</v>
      </c>
      <c r="DS23" s="79" t="s">
        <v>32</v>
      </c>
    </row>
    <row r="24" spans="2:123" x14ac:dyDescent="0.45">
      <c r="B24" s="80">
        <f t="shared" si="7"/>
        <v>12</v>
      </c>
      <c r="C24" s="81">
        <f t="shared" si="6"/>
        <v>0.91666666666666674</v>
      </c>
      <c r="D24" s="82">
        <f t="shared" si="8"/>
        <v>11</v>
      </c>
      <c r="E24" s="83">
        <f t="shared" si="10"/>
        <v>9.0909090909090912E-2</v>
      </c>
      <c r="F24" s="85"/>
      <c r="G24" s="85">
        <f t="shared" si="11"/>
        <v>9.0909090909090912E-2</v>
      </c>
      <c r="H24" s="85">
        <f t="shared" si="11"/>
        <v>0.18181818181818182</v>
      </c>
      <c r="I24" s="85">
        <f t="shared" si="11"/>
        <v>0.27272727272727271</v>
      </c>
      <c r="J24" s="85">
        <f t="shared" si="11"/>
        <v>0.36363636363636365</v>
      </c>
      <c r="K24" s="85">
        <f t="shared" si="11"/>
        <v>0.45454545454545459</v>
      </c>
      <c r="L24" s="85">
        <f t="shared" si="11"/>
        <v>0.54545454545454541</v>
      </c>
      <c r="M24" s="85">
        <f t="shared" si="11"/>
        <v>0.63636363636363635</v>
      </c>
      <c r="N24" s="85">
        <f t="shared" si="11"/>
        <v>0.72727272727272729</v>
      </c>
      <c r="O24" s="85">
        <f t="shared" si="11"/>
        <v>0.81818181818181823</v>
      </c>
      <c r="P24" s="85">
        <f t="shared" si="11"/>
        <v>0.90909090909090917</v>
      </c>
      <c r="Q24" s="85">
        <f t="shared" si="11"/>
        <v>1</v>
      </c>
      <c r="R24" s="85">
        <f t="shared" si="11"/>
        <v>1</v>
      </c>
      <c r="S24" s="85">
        <f t="shared" si="11"/>
        <v>1</v>
      </c>
      <c r="T24" s="85">
        <f t="shared" si="11"/>
        <v>1</v>
      </c>
      <c r="U24" s="85">
        <f t="shared" si="11"/>
        <v>1</v>
      </c>
      <c r="V24" s="85">
        <f t="shared" si="11"/>
        <v>1</v>
      </c>
      <c r="W24" s="85">
        <f t="shared" ref="W24:AL39" si="18">IF(W$13&lt;$D24,$E24*W$13,1)</f>
        <v>1</v>
      </c>
      <c r="X24" s="85">
        <f t="shared" si="18"/>
        <v>1</v>
      </c>
      <c r="Y24" s="85">
        <f t="shared" si="18"/>
        <v>1</v>
      </c>
      <c r="Z24" s="85">
        <f t="shared" si="18"/>
        <v>1</v>
      </c>
      <c r="AA24" s="85">
        <f t="shared" si="18"/>
        <v>1</v>
      </c>
      <c r="AB24" s="85">
        <f t="shared" si="18"/>
        <v>1</v>
      </c>
      <c r="AC24" s="85">
        <f t="shared" si="18"/>
        <v>1</v>
      </c>
      <c r="AD24" s="85">
        <f t="shared" si="18"/>
        <v>1</v>
      </c>
      <c r="AE24" s="85">
        <f t="shared" si="18"/>
        <v>1</v>
      </c>
      <c r="AF24" s="85">
        <f t="shared" si="18"/>
        <v>1</v>
      </c>
      <c r="AG24" s="85">
        <f t="shared" si="18"/>
        <v>1</v>
      </c>
      <c r="AH24" s="85">
        <f t="shared" si="18"/>
        <v>1</v>
      </c>
      <c r="AI24" s="85">
        <f t="shared" si="18"/>
        <v>1</v>
      </c>
      <c r="AJ24" s="85">
        <f t="shared" si="18"/>
        <v>1</v>
      </c>
      <c r="AK24" s="85">
        <f t="shared" si="18"/>
        <v>1</v>
      </c>
      <c r="AL24" s="85">
        <f t="shared" si="18"/>
        <v>1</v>
      </c>
      <c r="AM24" s="85">
        <f t="shared" si="14"/>
        <v>1</v>
      </c>
      <c r="AN24" s="85">
        <f t="shared" si="14"/>
        <v>1</v>
      </c>
      <c r="AO24" s="85">
        <f t="shared" si="14"/>
        <v>1</v>
      </c>
      <c r="AP24" s="85">
        <f t="shared" si="14"/>
        <v>1</v>
      </c>
      <c r="AQ24" s="85">
        <f t="shared" si="14"/>
        <v>1</v>
      </c>
      <c r="AR24" s="85">
        <f t="shared" si="14"/>
        <v>1</v>
      </c>
      <c r="AS24" s="85">
        <f t="shared" si="14"/>
        <v>1</v>
      </c>
      <c r="AT24" s="85">
        <f t="shared" si="14"/>
        <v>1</v>
      </c>
      <c r="AU24" s="85">
        <f t="shared" si="14"/>
        <v>1</v>
      </c>
      <c r="AV24" s="85">
        <f t="shared" si="14"/>
        <v>1</v>
      </c>
      <c r="AW24" s="85">
        <f t="shared" si="14"/>
        <v>1</v>
      </c>
      <c r="AX24" s="85">
        <f t="shared" si="14"/>
        <v>1</v>
      </c>
      <c r="AY24" s="85">
        <f t="shared" si="14"/>
        <v>1</v>
      </c>
      <c r="AZ24" s="85">
        <f t="shared" si="14"/>
        <v>1</v>
      </c>
      <c r="BA24" s="85">
        <f t="shared" si="15"/>
        <v>1</v>
      </c>
      <c r="BB24" s="85">
        <f t="shared" si="15"/>
        <v>1</v>
      </c>
      <c r="BC24" s="85">
        <f t="shared" si="15"/>
        <v>1</v>
      </c>
      <c r="BD24" s="85">
        <f t="shared" si="15"/>
        <v>1</v>
      </c>
      <c r="BE24" s="85">
        <f t="shared" si="15"/>
        <v>1</v>
      </c>
      <c r="BF24" s="85">
        <f t="shared" si="15"/>
        <v>1</v>
      </c>
      <c r="BG24" s="85">
        <f t="shared" si="15"/>
        <v>1</v>
      </c>
      <c r="BH24" s="85">
        <f t="shared" si="15"/>
        <v>1</v>
      </c>
      <c r="BI24" s="85">
        <f t="shared" si="15"/>
        <v>1</v>
      </c>
      <c r="BJ24" s="85">
        <f t="shared" si="15"/>
        <v>1</v>
      </c>
      <c r="BK24" s="85">
        <f t="shared" si="15"/>
        <v>1</v>
      </c>
      <c r="BL24" s="85">
        <f t="shared" si="15"/>
        <v>1</v>
      </c>
      <c r="BM24" s="85">
        <f t="shared" si="15"/>
        <v>1</v>
      </c>
      <c r="BN24" s="85">
        <f t="shared" si="15"/>
        <v>1</v>
      </c>
      <c r="BO24" s="85">
        <f t="shared" si="15"/>
        <v>1</v>
      </c>
      <c r="BP24" s="85">
        <f t="shared" si="15"/>
        <v>1</v>
      </c>
      <c r="BQ24" s="85">
        <f t="shared" si="16"/>
        <v>1</v>
      </c>
      <c r="BR24" s="85">
        <f t="shared" si="16"/>
        <v>1</v>
      </c>
      <c r="BS24" s="85">
        <f t="shared" si="16"/>
        <v>1</v>
      </c>
      <c r="BT24" s="85">
        <f t="shared" si="16"/>
        <v>1</v>
      </c>
      <c r="BU24" s="85">
        <f t="shared" si="16"/>
        <v>1</v>
      </c>
      <c r="BV24" s="85">
        <f t="shared" si="16"/>
        <v>1</v>
      </c>
      <c r="BW24" s="85">
        <f t="shared" si="16"/>
        <v>1</v>
      </c>
      <c r="BX24" s="85">
        <f t="shared" si="16"/>
        <v>1</v>
      </c>
      <c r="BY24" s="85">
        <f t="shared" si="16"/>
        <v>1</v>
      </c>
      <c r="BZ24" s="85">
        <f t="shared" si="16"/>
        <v>1</v>
      </c>
      <c r="CA24" s="85">
        <f t="shared" si="16"/>
        <v>1</v>
      </c>
      <c r="CB24" s="85">
        <f t="shared" si="16"/>
        <v>1</v>
      </c>
      <c r="CC24" s="85">
        <f t="shared" si="16"/>
        <v>1</v>
      </c>
      <c r="CD24" s="85">
        <f t="shared" si="16"/>
        <v>1</v>
      </c>
      <c r="CE24" s="85">
        <f t="shared" si="16"/>
        <v>1</v>
      </c>
      <c r="CF24" s="85">
        <f t="shared" si="16"/>
        <v>1</v>
      </c>
      <c r="CG24" s="85">
        <f t="shared" si="17"/>
        <v>1</v>
      </c>
      <c r="CH24" s="85">
        <f t="shared" si="17"/>
        <v>1</v>
      </c>
      <c r="CI24" s="85">
        <f t="shared" si="17"/>
        <v>1</v>
      </c>
      <c r="CJ24" s="85">
        <f t="shared" si="17"/>
        <v>1</v>
      </c>
      <c r="CK24" s="85">
        <f t="shared" si="17"/>
        <v>1</v>
      </c>
      <c r="CL24" s="85">
        <f t="shared" si="17"/>
        <v>1</v>
      </c>
      <c r="CM24" s="85">
        <f t="shared" si="17"/>
        <v>1</v>
      </c>
      <c r="CN24" s="85">
        <f t="shared" si="17"/>
        <v>1</v>
      </c>
      <c r="CO24" s="85">
        <f t="shared" si="17"/>
        <v>1</v>
      </c>
      <c r="CP24" s="85">
        <f t="shared" si="17"/>
        <v>1</v>
      </c>
      <c r="CQ24" s="85">
        <f t="shared" si="17"/>
        <v>1</v>
      </c>
      <c r="CR24" s="85">
        <f t="shared" si="17"/>
        <v>1</v>
      </c>
      <c r="CS24" s="85">
        <f t="shared" si="17"/>
        <v>1</v>
      </c>
      <c r="CT24" s="85">
        <f t="shared" si="17"/>
        <v>1</v>
      </c>
      <c r="CU24" s="85">
        <f t="shared" si="17"/>
        <v>1</v>
      </c>
      <c r="CV24" s="85">
        <f t="shared" si="17"/>
        <v>1</v>
      </c>
      <c r="CW24" s="85">
        <f t="shared" si="17"/>
        <v>1</v>
      </c>
      <c r="CX24" s="85">
        <f t="shared" si="17"/>
        <v>1</v>
      </c>
      <c r="CY24" s="85">
        <f t="shared" si="17"/>
        <v>1</v>
      </c>
      <c r="CZ24" s="85">
        <f t="shared" si="17"/>
        <v>1</v>
      </c>
      <c r="DA24" s="85">
        <f t="shared" si="17"/>
        <v>1</v>
      </c>
      <c r="DB24" s="85">
        <f t="shared" si="17"/>
        <v>1</v>
      </c>
      <c r="DC24" s="85">
        <f t="shared" si="17"/>
        <v>1</v>
      </c>
      <c r="DD24" s="85">
        <f t="shared" si="17"/>
        <v>1</v>
      </c>
      <c r="DE24" s="85">
        <f t="shared" si="17"/>
        <v>1</v>
      </c>
      <c r="DF24" s="85">
        <f t="shared" si="17"/>
        <v>1</v>
      </c>
      <c r="DG24" s="85">
        <f t="shared" si="17"/>
        <v>1</v>
      </c>
      <c r="DH24" s="85">
        <f t="shared" si="17"/>
        <v>1</v>
      </c>
      <c r="DI24" s="85">
        <f t="shared" si="17"/>
        <v>1</v>
      </c>
      <c r="DJ24" s="85">
        <f t="shared" si="17"/>
        <v>1</v>
      </c>
      <c r="DK24" s="85">
        <f t="shared" si="17"/>
        <v>1</v>
      </c>
      <c r="DL24" s="85">
        <f t="shared" si="17"/>
        <v>1</v>
      </c>
      <c r="DM24" s="85">
        <f t="shared" si="17"/>
        <v>1</v>
      </c>
      <c r="DN24" s="85">
        <f t="shared" si="17"/>
        <v>1</v>
      </c>
      <c r="DO24" s="85">
        <f t="shared" si="17"/>
        <v>1</v>
      </c>
      <c r="DP24" s="85">
        <f t="shared" si="17"/>
        <v>1</v>
      </c>
      <c r="DQ24" s="85">
        <f t="shared" si="17"/>
        <v>1</v>
      </c>
      <c r="DR24" s="85">
        <f t="shared" si="17"/>
        <v>1</v>
      </c>
      <c r="DS24" s="79" t="s">
        <v>32</v>
      </c>
    </row>
    <row r="25" spans="2:123" x14ac:dyDescent="0.45">
      <c r="B25" s="80">
        <f t="shared" si="7"/>
        <v>13</v>
      </c>
      <c r="C25" s="81">
        <f t="shared" si="6"/>
        <v>1</v>
      </c>
      <c r="D25" s="82">
        <f t="shared" si="8"/>
        <v>12</v>
      </c>
      <c r="E25" s="83">
        <f t="shared" si="10"/>
        <v>8.3333333333333329E-2</v>
      </c>
      <c r="F25" s="85"/>
      <c r="G25" s="85">
        <f t="shared" si="11"/>
        <v>8.3333333333333329E-2</v>
      </c>
      <c r="H25" s="85">
        <f t="shared" si="11"/>
        <v>0.16666666666666666</v>
      </c>
      <c r="I25" s="85">
        <f t="shared" si="11"/>
        <v>0.25</v>
      </c>
      <c r="J25" s="85">
        <f t="shared" si="11"/>
        <v>0.33333333333333331</v>
      </c>
      <c r="K25" s="85">
        <f t="shared" si="11"/>
        <v>0.41666666666666663</v>
      </c>
      <c r="L25" s="85">
        <f t="shared" si="11"/>
        <v>0.5</v>
      </c>
      <c r="M25" s="85">
        <f t="shared" si="11"/>
        <v>0.58333333333333326</v>
      </c>
      <c r="N25" s="85">
        <f t="shared" si="11"/>
        <v>0.66666666666666663</v>
      </c>
      <c r="O25" s="85">
        <f t="shared" si="11"/>
        <v>0.75</v>
      </c>
      <c r="P25" s="85">
        <f t="shared" si="11"/>
        <v>0.83333333333333326</v>
      </c>
      <c r="Q25" s="85">
        <f t="shared" si="11"/>
        <v>0.91666666666666663</v>
      </c>
      <c r="R25" s="85">
        <f t="shared" si="11"/>
        <v>1</v>
      </c>
      <c r="S25" s="85">
        <f t="shared" si="11"/>
        <v>1</v>
      </c>
      <c r="T25" s="85">
        <f t="shared" si="11"/>
        <v>1</v>
      </c>
      <c r="U25" s="85">
        <f t="shared" si="11"/>
        <v>1</v>
      </c>
      <c r="V25" s="85">
        <f t="shared" si="11"/>
        <v>1</v>
      </c>
      <c r="W25" s="85">
        <f t="shared" si="18"/>
        <v>1</v>
      </c>
      <c r="X25" s="85">
        <f t="shared" si="18"/>
        <v>1</v>
      </c>
      <c r="Y25" s="85">
        <f t="shared" si="18"/>
        <v>1</v>
      </c>
      <c r="Z25" s="85">
        <f t="shared" si="18"/>
        <v>1</v>
      </c>
      <c r="AA25" s="85">
        <f t="shared" si="18"/>
        <v>1</v>
      </c>
      <c r="AB25" s="85">
        <f t="shared" si="18"/>
        <v>1</v>
      </c>
      <c r="AC25" s="85">
        <f t="shared" si="18"/>
        <v>1</v>
      </c>
      <c r="AD25" s="85">
        <f t="shared" si="18"/>
        <v>1</v>
      </c>
      <c r="AE25" s="85">
        <f t="shared" si="18"/>
        <v>1</v>
      </c>
      <c r="AF25" s="85">
        <f t="shared" si="18"/>
        <v>1</v>
      </c>
      <c r="AG25" s="85">
        <f t="shared" si="18"/>
        <v>1</v>
      </c>
      <c r="AH25" s="85">
        <f t="shared" si="18"/>
        <v>1</v>
      </c>
      <c r="AI25" s="85">
        <f t="shared" si="18"/>
        <v>1</v>
      </c>
      <c r="AJ25" s="85">
        <f t="shared" si="18"/>
        <v>1</v>
      </c>
      <c r="AK25" s="85">
        <f t="shared" si="18"/>
        <v>1</v>
      </c>
      <c r="AL25" s="85">
        <f t="shared" si="18"/>
        <v>1</v>
      </c>
      <c r="AM25" s="85">
        <f t="shared" si="14"/>
        <v>1</v>
      </c>
      <c r="AN25" s="85">
        <f t="shared" si="14"/>
        <v>1</v>
      </c>
      <c r="AO25" s="85">
        <f t="shared" si="14"/>
        <v>1</v>
      </c>
      <c r="AP25" s="85">
        <f t="shared" si="14"/>
        <v>1</v>
      </c>
      <c r="AQ25" s="85">
        <f t="shared" si="14"/>
        <v>1</v>
      </c>
      <c r="AR25" s="85">
        <f t="shared" si="14"/>
        <v>1</v>
      </c>
      <c r="AS25" s="85">
        <f t="shared" si="14"/>
        <v>1</v>
      </c>
      <c r="AT25" s="85">
        <f t="shared" si="14"/>
        <v>1</v>
      </c>
      <c r="AU25" s="85">
        <f t="shared" si="14"/>
        <v>1</v>
      </c>
      <c r="AV25" s="85">
        <f t="shared" si="14"/>
        <v>1</v>
      </c>
      <c r="AW25" s="85">
        <f t="shared" si="14"/>
        <v>1</v>
      </c>
      <c r="AX25" s="85">
        <f t="shared" si="14"/>
        <v>1</v>
      </c>
      <c r="AY25" s="85">
        <f t="shared" si="14"/>
        <v>1</v>
      </c>
      <c r="AZ25" s="85">
        <f t="shared" si="14"/>
        <v>1</v>
      </c>
      <c r="BA25" s="85">
        <f t="shared" si="15"/>
        <v>1</v>
      </c>
      <c r="BB25" s="85">
        <f t="shared" si="15"/>
        <v>1</v>
      </c>
      <c r="BC25" s="85">
        <f t="shared" si="15"/>
        <v>1</v>
      </c>
      <c r="BD25" s="85">
        <f t="shared" si="15"/>
        <v>1</v>
      </c>
      <c r="BE25" s="85">
        <f t="shared" si="15"/>
        <v>1</v>
      </c>
      <c r="BF25" s="85">
        <f t="shared" si="15"/>
        <v>1</v>
      </c>
      <c r="BG25" s="85">
        <f t="shared" si="15"/>
        <v>1</v>
      </c>
      <c r="BH25" s="85">
        <f t="shared" si="15"/>
        <v>1</v>
      </c>
      <c r="BI25" s="85">
        <f t="shared" si="15"/>
        <v>1</v>
      </c>
      <c r="BJ25" s="85">
        <f t="shared" si="15"/>
        <v>1</v>
      </c>
      <c r="BK25" s="85">
        <f t="shared" si="15"/>
        <v>1</v>
      </c>
      <c r="BL25" s="85">
        <f t="shared" si="15"/>
        <v>1</v>
      </c>
      <c r="BM25" s="85">
        <f t="shared" si="15"/>
        <v>1</v>
      </c>
      <c r="BN25" s="85">
        <f t="shared" si="15"/>
        <v>1</v>
      </c>
      <c r="BO25" s="85">
        <f t="shared" si="15"/>
        <v>1</v>
      </c>
      <c r="BP25" s="85">
        <f t="shared" si="15"/>
        <v>1</v>
      </c>
      <c r="BQ25" s="85">
        <f t="shared" si="16"/>
        <v>1</v>
      </c>
      <c r="BR25" s="85">
        <f t="shared" si="16"/>
        <v>1</v>
      </c>
      <c r="BS25" s="85">
        <f t="shared" si="16"/>
        <v>1</v>
      </c>
      <c r="BT25" s="85">
        <f t="shared" si="16"/>
        <v>1</v>
      </c>
      <c r="BU25" s="85">
        <f t="shared" si="16"/>
        <v>1</v>
      </c>
      <c r="BV25" s="85">
        <f t="shared" si="16"/>
        <v>1</v>
      </c>
      <c r="BW25" s="85">
        <f t="shared" si="16"/>
        <v>1</v>
      </c>
      <c r="BX25" s="85">
        <f t="shared" si="16"/>
        <v>1</v>
      </c>
      <c r="BY25" s="85">
        <f t="shared" si="16"/>
        <v>1</v>
      </c>
      <c r="BZ25" s="85">
        <f t="shared" si="16"/>
        <v>1</v>
      </c>
      <c r="CA25" s="85">
        <f t="shared" si="16"/>
        <v>1</v>
      </c>
      <c r="CB25" s="85">
        <f t="shared" si="16"/>
        <v>1</v>
      </c>
      <c r="CC25" s="85">
        <f t="shared" si="16"/>
        <v>1</v>
      </c>
      <c r="CD25" s="85">
        <f t="shared" si="16"/>
        <v>1</v>
      </c>
      <c r="CE25" s="85">
        <f t="shared" si="16"/>
        <v>1</v>
      </c>
      <c r="CF25" s="85">
        <f t="shared" si="16"/>
        <v>1</v>
      </c>
      <c r="CG25" s="85">
        <f t="shared" si="17"/>
        <v>1</v>
      </c>
      <c r="CH25" s="85">
        <f t="shared" si="17"/>
        <v>1</v>
      </c>
      <c r="CI25" s="85">
        <f t="shared" si="17"/>
        <v>1</v>
      </c>
      <c r="CJ25" s="85">
        <f t="shared" si="17"/>
        <v>1</v>
      </c>
      <c r="CK25" s="85">
        <f t="shared" si="17"/>
        <v>1</v>
      </c>
      <c r="CL25" s="85">
        <f t="shared" si="17"/>
        <v>1</v>
      </c>
      <c r="CM25" s="85">
        <f t="shared" si="17"/>
        <v>1</v>
      </c>
      <c r="CN25" s="85">
        <f t="shared" si="17"/>
        <v>1</v>
      </c>
      <c r="CO25" s="85">
        <f t="shared" si="17"/>
        <v>1</v>
      </c>
      <c r="CP25" s="85">
        <f t="shared" si="17"/>
        <v>1</v>
      </c>
      <c r="CQ25" s="85">
        <f t="shared" si="17"/>
        <v>1</v>
      </c>
      <c r="CR25" s="85">
        <f t="shared" si="17"/>
        <v>1</v>
      </c>
      <c r="CS25" s="85">
        <f t="shared" si="17"/>
        <v>1</v>
      </c>
      <c r="CT25" s="85">
        <f t="shared" si="17"/>
        <v>1</v>
      </c>
      <c r="CU25" s="85">
        <f t="shared" si="17"/>
        <v>1</v>
      </c>
      <c r="CV25" s="85">
        <f t="shared" si="17"/>
        <v>1</v>
      </c>
      <c r="CW25" s="85">
        <f t="shared" si="17"/>
        <v>1</v>
      </c>
      <c r="CX25" s="85">
        <f t="shared" si="17"/>
        <v>1</v>
      </c>
      <c r="CY25" s="85">
        <f t="shared" si="17"/>
        <v>1</v>
      </c>
      <c r="CZ25" s="85">
        <f t="shared" si="17"/>
        <v>1</v>
      </c>
      <c r="DA25" s="85">
        <f t="shared" si="17"/>
        <v>1</v>
      </c>
      <c r="DB25" s="85">
        <f t="shared" si="17"/>
        <v>1</v>
      </c>
      <c r="DC25" s="85">
        <f t="shared" si="17"/>
        <v>1</v>
      </c>
      <c r="DD25" s="85">
        <f t="shared" si="17"/>
        <v>1</v>
      </c>
      <c r="DE25" s="85">
        <f t="shared" si="17"/>
        <v>1</v>
      </c>
      <c r="DF25" s="85">
        <f t="shared" si="17"/>
        <v>1</v>
      </c>
      <c r="DG25" s="85">
        <f t="shared" si="17"/>
        <v>1</v>
      </c>
      <c r="DH25" s="85">
        <f t="shared" si="17"/>
        <v>1</v>
      </c>
      <c r="DI25" s="85">
        <f t="shared" si="17"/>
        <v>1</v>
      </c>
      <c r="DJ25" s="85">
        <f t="shared" si="17"/>
        <v>1</v>
      </c>
      <c r="DK25" s="85">
        <f t="shared" si="17"/>
        <v>1</v>
      </c>
      <c r="DL25" s="85">
        <f t="shared" si="17"/>
        <v>1</v>
      </c>
      <c r="DM25" s="85">
        <f t="shared" si="17"/>
        <v>1</v>
      </c>
      <c r="DN25" s="85">
        <f t="shared" si="17"/>
        <v>1</v>
      </c>
      <c r="DO25" s="85">
        <f t="shared" si="17"/>
        <v>1</v>
      </c>
      <c r="DP25" s="85">
        <f t="shared" si="17"/>
        <v>1</v>
      </c>
      <c r="DQ25" s="85">
        <f t="shared" si="17"/>
        <v>1</v>
      </c>
      <c r="DR25" s="85">
        <f t="shared" si="17"/>
        <v>1</v>
      </c>
      <c r="DS25" s="79" t="s">
        <v>32</v>
      </c>
    </row>
    <row r="26" spans="2:123" x14ac:dyDescent="0.45">
      <c r="B26" s="80">
        <f t="shared" si="7"/>
        <v>14</v>
      </c>
      <c r="C26" s="81">
        <f t="shared" si="6"/>
        <v>1.0833333333333333</v>
      </c>
      <c r="D26" s="82">
        <f t="shared" si="8"/>
        <v>13</v>
      </c>
      <c r="E26" s="83">
        <f t="shared" si="10"/>
        <v>7.6923076923076927E-2</v>
      </c>
      <c r="F26" s="85"/>
      <c r="G26" s="85">
        <f t="shared" si="11"/>
        <v>7.6923076923076927E-2</v>
      </c>
      <c r="H26" s="85">
        <f t="shared" si="11"/>
        <v>0.15384615384615385</v>
      </c>
      <c r="I26" s="85">
        <f t="shared" si="11"/>
        <v>0.23076923076923078</v>
      </c>
      <c r="J26" s="85">
        <f t="shared" si="11"/>
        <v>0.30769230769230771</v>
      </c>
      <c r="K26" s="85">
        <f t="shared" si="11"/>
        <v>0.38461538461538464</v>
      </c>
      <c r="L26" s="85">
        <f t="shared" si="11"/>
        <v>0.46153846153846156</v>
      </c>
      <c r="M26" s="85">
        <f t="shared" si="11"/>
        <v>0.53846153846153855</v>
      </c>
      <c r="N26" s="85">
        <f t="shared" si="11"/>
        <v>0.61538461538461542</v>
      </c>
      <c r="O26" s="85">
        <f t="shared" si="11"/>
        <v>0.69230769230769229</v>
      </c>
      <c r="P26" s="85">
        <f t="shared" si="11"/>
        <v>0.76923076923076927</v>
      </c>
      <c r="Q26" s="85">
        <f t="shared" si="11"/>
        <v>0.84615384615384626</v>
      </c>
      <c r="R26" s="85">
        <f t="shared" si="11"/>
        <v>0.92307692307692313</v>
      </c>
      <c r="S26" s="85">
        <f t="shared" si="11"/>
        <v>1</v>
      </c>
      <c r="T26" s="85">
        <f t="shared" si="11"/>
        <v>1</v>
      </c>
      <c r="U26" s="85">
        <f t="shared" si="11"/>
        <v>1</v>
      </c>
      <c r="V26" s="85">
        <f t="shared" si="11"/>
        <v>1</v>
      </c>
      <c r="W26" s="85">
        <f t="shared" si="18"/>
        <v>1</v>
      </c>
      <c r="X26" s="85">
        <f t="shared" si="18"/>
        <v>1</v>
      </c>
      <c r="Y26" s="85">
        <f t="shared" si="18"/>
        <v>1</v>
      </c>
      <c r="Z26" s="85">
        <f t="shared" si="18"/>
        <v>1</v>
      </c>
      <c r="AA26" s="85">
        <f t="shared" si="18"/>
        <v>1</v>
      </c>
      <c r="AB26" s="85">
        <f t="shared" si="18"/>
        <v>1</v>
      </c>
      <c r="AC26" s="85">
        <f t="shared" si="18"/>
        <v>1</v>
      </c>
      <c r="AD26" s="85">
        <f t="shared" si="18"/>
        <v>1</v>
      </c>
      <c r="AE26" s="85">
        <f t="shared" si="18"/>
        <v>1</v>
      </c>
      <c r="AF26" s="85">
        <f t="shared" si="18"/>
        <v>1</v>
      </c>
      <c r="AG26" s="85">
        <f t="shared" si="18"/>
        <v>1</v>
      </c>
      <c r="AH26" s="85">
        <f t="shared" si="18"/>
        <v>1</v>
      </c>
      <c r="AI26" s="85">
        <f t="shared" si="18"/>
        <v>1</v>
      </c>
      <c r="AJ26" s="85">
        <f t="shared" si="18"/>
        <v>1</v>
      </c>
      <c r="AK26" s="85">
        <f t="shared" si="18"/>
        <v>1</v>
      </c>
      <c r="AL26" s="85">
        <f t="shared" si="18"/>
        <v>1</v>
      </c>
      <c r="AM26" s="85">
        <f t="shared" si="14"/>
        <v>1</v>
      </c>
      <c r="AN26" s="85">
        <f t="shared" si="14"/>
        <v>1</v>
      </c>
      <c r="AO26" s="85">
        <f t="shared" si="14"/>
        <v>1</v>
      </c>
      <c r="AP26" s="85">
        <f t="shared" si="14"/>
        <v>1</v>
      </c>
      <c r="AQ26" s="85">
        <f t="shared" si="14"/>
        <v>1</v>
      </c>
      <c r="AR26" s="85">
        <f t="shared" si="14"/>
        <v>1</v>
      </c>
      <c r="AS26" s="85">
        <f t="shared" si="14"/>
        <v>1</v>
      </c>
      <c r="AT26" s="85">
        <f t="shared" si="14"/>
        <v>1</v>
      </c>
      <c r="AU26" s="85">
        <f t="shared" si="14"/>
        <v>1</v>
      </c>
      <c r="AV26" s="85">
        <f t="shared" si="14"/>
        <v>1</v>
      </c>
      <c r="AW26" s="85">
        <f t="shared" si="14"/>
        <v>1</v>
      </c>
      <c r="AX26" s="85">
        <f t="shared" si="14"/>
        <v>1</v>
      </c>
      <c r="AY26" s="85">
        <f t="shared" si="14"/>
        <v>1</v>
      </c>
      <c r="AZ26" s="85">
        <f t="shared" si="14"/>
        <v>1</v>
      </c>
      <c r="BA26" s="85">
        <f t="shared" si="15"/>
        <v>1</v>
      </c>
      <c r="BB26" s="85">
        <f t="shared" si="15"/>
        <v>1</v>
      </c>
      <c r="BC26" s="85">
        <f t="shared" si="15"/>
        <v>1</v>
      </c>
      <c r="BD26" s="85">
        <f t="shared" si="15"/>
        <v>1</v>
      </c>
      <c r="BE26" s="85">
        <f t="shared" si="15"/>
        <v>1</v>
      </c>
      <c r="BF26" s="85">
        <f t="shared" si="15"/>
        <v>1</v>
      </c>
      <c r="BG26" s="85">
        <f t="shared" si="15"/>
        <v>1</v>
      </c>
      <c r="BH26" s="85">
        <f t="shared" si="15"/>
        <v>1</v>
      </c>
      <c r="BI26" s="85">
        <f t="shared" si="15"/>
        <v>1</v>
      </c>
      <c r="BJ26" s="85">
        <f t="shared" si="15"/>
        <v>1</v>
      </c>
      <c r="BK26" s="85">
        <f t="shared" si="15"/>
        <v>1</v>
      </c>
      <c r="BL26" s="85">
        <f t="shared" si="15"/>
        <v>1</v>
      </c>
      <c r="BM26" s="85">
        <f t="shared" si="15"/>
        <v>1</v>
      </c>
      <c r="BN26" s="85">
        <f t="shared" si="15"/>
        <v>1</v>
      </c>
      <c r="BO26" s="85">
        <f t="shared" si="15"/>
        <v>1</v>
      </c>
      <c r="BP26" s="85">
        <f t="shared" si="15"/>
        <v>1</v>
      </c>
      <c r="BQ26" s="85">
        <f t="shared" si="16"/>
        <v>1</v>
      </c>
      <c r="BR26" s="85">
        <f t="shared" si="16"/>
        <v>1</v>
      </c>
      <c r="BS26" s="85">
        <f t="shared" si="16"/>
        <v>1</v>
      </c>
      <c r="BT26" s="85">
        <f t="shared" si="16"/>
        <v>1</v>
      </c>
      <c r="BU26" s="85">
        <f t="shared" si="16"/>
        <v>1</v>
      </c>
      <c r="BV26" s="85">
        <f t="shared" si="16"/>
        <v>1</v>
      </c>
      <c r="BW26" s="85">
        <f t="shared" si="16"/>
        <v>1</v>
      </c>
      <c r="BX26" s="85">
        <f t="shared" si="16"/>
        <v>1</v>
      </c>
      <c r="BY26" s="85">
        <f t="shared" si="16"/>
        <v>1</v>
      </c>
      <c r="BZ26" s="85">
        <f t="shared" si="16"/>
        <v>1</v>
      </c>
      <c r="CA26" s="85">
        <f t="shared" si="16"/>
        <v>1</v>
      </c>
      <c r="CB26" s="85">
        <f t="shared" si="16"/>
        <v>1</v>
      </c>
      <c r="CC26" s="85">
        <f t="shared" si="16"/>
        <v>1</v>
      </c>
      <c r="CD26" s="85">
        <f t="shared" si="16"/>
        <v>1</v>
      </c>
      <c r="CE26" s="85">
        <f t="shared" si="16"/>
        <v>1</v>
      </c>
      <c r="CF26" s="85">
        <f t="shared" si="16"/>
        <v>1</v>
      </c>
      <c r="CG26" s="85">
        <f t="shared" si="17"/>
        <v>1</v>
      </c>
      <c r="CH26" s="85">
        <f t="shared" si="17"/>
        <v>1</v>
      </c>
      <c r="CI26" s="85">
        <f t="shared" si="17"/>
        <v>1</v>
      </c>
      <c r="CJ26" s="85">
        <f t="shared" si="17"/>
        <v>1</v>
      </c>
      <c r="CK26" s="85">
        <f t="shared" si="17"/>
        <v>1</v>
      </c>
      <c r="CL26" s="85">
        <f t="shared" si="17"/>
        <v>1</v>
      </c>
      <c r="CM26" s="85">
        <f t="shared" si="17"/>
        <v>1</v>
      </c>
      <c r="CN26" s="85">
        <f t="shared" si="17"/>
        <v>1</v>
      </c>
      <c r="CO26" s="85">
        <f t="shared" si="17"/>
        <v>1</v>
      </c>
      <c r="CP26" s="85">
        <f t="shared" si="17"/>
        <v>1</v>
      </c>
      <c r="CQ26" s="85">
        <f t="shared" si="17"/>
        <v>1</v>
      </c>
      <c r="CR26" s="85">
        <f t="shared" si="17"/>
        <v>1</v>
      </c>
      <c r="CS26" s="85">
        <f t="shared" si="17"/>
        <v>1</v>
      </c>
      <c r="CT26" s="85">
        <f t="shared" si="17"/>
        <v>1</v>
      </c>
      <c r="CU26" s="85">
        <f t="shared" si="17"/>
        <v>1</v>
      </c>
      <c r="CV26" s="85">
        <f t="shared" si="17"/>
        <v>1</v>
      </c>
      <c r="CW26" s="85">
        <f t="shared" si="17"/>
        <v>1</v>
      </c>
      <c r="CX26" s="85">
        <f t="shared" si="17"/>
        <v>1</v>
      </c>
      <c r="CY26" s="85">
        <f t="shared" si="17"/>
        <v>1</v>
      </c>
      <c r="CZ26" s="85">
        <f t="shared" si="17"/>
        <v>1</v>
      </c>
      <c r="DA26" s="85">
        <f t="shared" si="17"/>
        <v>1</v>
      </c>
      <c r="DB26" s="85">
        <f t="shared" si="17"/>
        <v>1</v>
      </c>
      <c r="DC26" s="85">
        <f t="shared" si="17"/>
        <v>1</v>
      </c>
      <c r="DD26" s="85">
        <f t="shared" si="17"/>
        <v>1</v>
      </c>
      <c r="DE26" s="85">
        <f t="shared" si="17"/>
        <v>1</v>
      </c>
      <c r="DF26" s="85">
        <f t="shared" si="17"/>
        <v>1</v>
      </c>
      <c r="DG26" s="85">
        <f t="shared" si="17"/>
        <v>1</v>
      </c>
      <c r="DH26" s="85">
        <f t="shared" si="17"/>
        <v>1</v>
      </c>
      <c r="DI26" s="85">
        <f t="shared" si="17"/>
        <v>1</v>
      </c>
      <c r="DJ26" s="85">
        <f t="shared" si="17"/>
        <v>1</v>
      </c>
      <c r="DK26" s="85">
        <f t="shared" si="17"/>
        <v>1</v>
      </c>
      <c r="DL26" s="85">
        <f t="shared" si="17"/>
        <v>1</v>
      </c>
      <c r="DM26" s="85">
        <f t="shared" si="17"/>
        <v>1</v>
      </c>
      <c r="DN26" s="85">
        <f t="shared" si="17"/>
        <v>1</v>
      </c>
      <c r="DO26" s="85">
        <f t="shared" si="17"/>
        <v>1</v>
      </c>
      <c r="DP26" s="85">
        <f t="shared" si="17"/>
        <v>1</v>
      </c>
      <c r="DQ26" s="85">
        <f t="shared" si="17"/>
        <v>1</v>
      </c>
      <c r="DR26" s="85">
        <f t="shared" si="17"/>
        <v>1</v>
      </c>
      <c r="DS26" s="79" t="s">
        <v>32</v>
      </c>
    </row>
    <row r="27" spans="2:123" x14ac:dyDescent="0.45">
      <c r="B27" s="80">
        <f t="shared" si="7"/>
        <v>15</v>
      </c>
      <c r="C27" s="81">
        <f t="shared" si="6"/>
        <v>1.1666666666666665</v>
      </c>
      <c r="D27" s="82">
        <f t="shared" si="8"/>
        <v>14</v>
      </c>
      <c r="E27" s="83">
        <f t="shared" si="10"/>
        <v>7.1428571428571425E-2</v>
      </c>
      <c r="F27" s="85"/>
      <c r="G27" s="85">
        <f t="shared" si="11"/>
        <v>7.1428571428571425E-2</v>
      </c>
      <c r="H27" s="85">
        <f t="shared" si="11"/>
        <v>0.14285714285714285</v>
      </c>
      <c r="I27" s="85">
        <f t="shared" si="11"/>
        <v>0.21428571428571427</v>
      </c>
      <c r="J27" s="85">
        <f t="shared" si="11"/>
        <v>0.2857142857142857</v>
      </c>
      <c r="K27" s="85">
        <f t="shared" si="11"/>
        <v>0.3571428571428571</v>
      </c>
      <c r="L27" s="85">
        <f t="shared" si="11"/>
        <v>0.42857142857142855</v>
      </c>
      <c r="M27" s="85">
        <f t="shared" si="11"/>
        <v>0.5</v>
      </c>
      <c r="N27" s="85">
        <f t="shared" si="11"/>
        <v>0.5714285714285714</v>
      </c>
      <c r="O27" s="85">
        <f t="shared" si="11"/>
        <v>0.64285714285714279</v>
      </c>
      <c r="P27" s="85">
        <f t="shared" si="11"/>
        <v>0.71428571428571419</v>
      </c>
      <c r="Q27" s="85">
        <f t="shared" si="11"/>
        <v>0.7857142857142857</v>
      </c>
      <c r="R27" s="85">
        <f t="shared" si="11"/>
        <v>0.8571428571428571</v>
      </c>
      <c r="S27" s="85">
        <f t="shared" si="11"/>
        <v>0.92857142857142849</v>
      </c>
      <c r="T27" s="85">
        <f t="shared" si="11"/>
        <v>1</v>
      </c>
      <c r="U27" s="85">
        <f t="shared" si="11"/>
        <v>1</v>
      </c>
      <c r="V27" s="85">
        <f t="shared" si="11"/>
        <v>1</v>
      </c>
      <c r="W27" s="85">
        <f t="shared" si="18"/>
        <v>1</v>
      </c>
      <c r="X27" s="85">
        <f t="shared" si="18"/>
        <v>1</v>
      </c>
      <c r="Y27" s="85">
        <f t="shared" si="18"/>
        <v>1</v>
      </c>
      <c r="Z27" s="85">
        <f t="shared" si="18"/>
        <v>1</v>
      </c>
      <c r="AA27" s="85">
        <f t="shared" si="18"/>
        <v>1</v>
      </c>
      <c r="AB27" s="85">
        <f t="shared" si="18"/>
        <v>1</v>
      </c>
      <c r="AC27" s="85">
        <f t="shared" si="18"/>
        <v>1</v>
      </c>
      <c r="AD27" s="85">
        <f t="shared" si="18"/>
        <v>1</v>
      </c>
      <c r="AE27" s="85">
        <f t="shared" si="18"/>
        <v>1</v>
      </c>
      <c r="AF27" s="85">
        <f t="shared" si="18"/>
        <v>1</v>
      </c>
      <c r="AG27" s="85">
        <f t="shared" si="18"/>
        <v>1</v>
      </c>
      <c r="AH27" s="85">
        <f t="shared" si="18"/>
        <v>1</v>
      </c>
      <c r="AI27" s="85">
        <f t="shared" si="18"/>
        <v>1</v>
      </c>
      <c r="AJ27" s="85">
        <f t="shared" si="18"/>
        <v>1</v>
      </c>
      <c r="AK27" s="85">
        <f t="shared" si="18"/>
        <v>1</v>
      </c>
      <c r="AL27" s="85">
        <f t="shared" si="18"/>
        <v>1</v>
      </c>
      <c r="AM27" s="85">
        <f t="shared" si="14"/>
        <v>1</v>
      </c>
      <c r="AN27" s="85">
        <f t="shared" si="14"/>
        <v>1</v>
      </c>
      <c r="AO27" s="85">
        <f t="shared" si="14"/>
        <v>1</v>
      </c>
      <c r="AP27" s="85">
        <f t="shared" si="14"/>
        <v>1</v>
      </c>
      <c r="AQ27" s="85">
        <f t="shared" si="14"/>
        <v>1</v>
      </c>
      <c r="AR27" s="85">
        <f t="shared" si="14"/>
        <v>1</v>
      </c>
      <c r="AS27" s="85">
        <f t="shared" si="14"/>
        <v>1</v>
      </c>
      <c r="AT27" s="85">
        <f t="shared" si="14"/>
        <v>1</v>
      </c>
      <c r="AU27" s="85">
        <f t="shared" si="14"/>
        <v>1</v>
      </c>
      <c r="AV27" s="85">
        <f t="shared" si="14"/>
        <v>1</v>
      </c>
      <c r="AW27" s="85">
        <f t="shared" si="14"/>
        <v>1</v>
      </c>
      <c r="AX27" s="85">
        <f t="shared" si="14"/>
        <v>1</v>
      </c>
      <c r="AY27" s="85">
        <f t="shared" si="14"/>
        <v>1</v>
      </c>
      <c r="AZ27" s="85">
        <f t="shared" si="14"/>
        <v>1</v>
      </c>
      <c r="BA27" s="85">
        <f t="shared" si="15"/>
        <v>1</v>
      </c>
      <c r="BB27" s="85">
        <f t="shared" si="15"/>
        <v>1</v>
      </c>
      <c r="BC27" s="85">
        <f t="shared" si="15"/>
        <v>1</v>
      </c>
      <c r="BD27" s="85">
        <f t="shared" si="15"/>
        <v>1</v>
      </c>
      <c r="BE27" s="85">
        <f t="shared" si="15"/>
        <v>1</v>
      </c>
      <c r="BF27" s="85">
        <f t="shared" si="15"/>
        <v>1</v>
      </c>
      <c r="BG27" s="85">
        <f t="shared" si="15"/>
        <v>1</v>
      </c>
      <c r="BH27" s="85">
        <f t="shared" si="15"/>
        <v>1</v>
      </c>
      <c r="BI27" s="85">
        <f t="shared" si="15"/>
        <v>1</v>
      </c>
      <c r="BJ27" s="85">
        <f t="shared" si="15"/>
        <v>1</v>
      </c>
      <c r="BK27" s="85">
        <f t="shared" si="15"/>
        <v>1</v>
      </c>
      <c r="BL27" s="85">
        <f t="shared" si="15"/>
        <v>1</v>
      </c>
      <c r="BM27" s="85">
        <f t="shared" si="15"/>
        <v>1</v>
      </c>
      <c r="BN27" s="85">
        <f t="shared" si="15"/>
        <v>1</v>
      </c>
      <c r="BO27" s="85">
        <f t="shared" si="15"/>
        <v>1</v>
      </c>
      <c r="BP27" s="85">
        <f t="shared" si="15"/>
        <v>1</v>
      </c>
      <c r="BQ27" s="85">
        <f t="shared" si="16"/>
        <v>1</v>
      </c>
      <c r="BR27" s="85">
        <f t="shared" si="16"/>
        <v>1</v>
      </c>
      <c r="BS27" s="85">
        <f t="shared" si="16"/>
        <v>1</v>
      </c>
      <c r="BT27" s="85">
        <f t="shared" si="16"/>
        <v>1</v>
      </c>
      <c r="BU27" s="85">
        <f t="shared" si="16"/>
        <v>1</v>
      </c>
      <c r="BV27" s="85">
        <f t="shared" si="16"/>
        <v>1</v>
      </c>
      <c r="BW27" s="85">
        <f t="shared" si="16"/>
        <v>1</v>
      </c>
      <c r="BX27" s="85">
        <f t="shared" si="16"/>
        <v>1</v>
      </c>
      <c r="BY27" s="85">
        <f t="shared" si="16"/>
        <v>1</v>
      </c>
      <c r="BZ27" s="85">
        <f t="shared" si="16"/>
        <v>1</v>
      </c>
      <c r="CA27" s="85">
        <f t="shared" si="16"/>
        <v>1</v>
      </c>
      <c r="CB27" s="85">
        <f t="shared" si="16"/>
        <v>1</v>
      </c>
      <c r="CC27" s="85">
        <f t="shared" si="16"/>
        <v>1</v>
      </c>
      <c r="CD27" s="85">
        <f t="shared" si="16"/>
        <v>1</v>
      </c>
      <c r="CE27" s="85">
        <f t="shared" si="16"/>
        <v>1</v>
      </c>
      <c r="CF27" s="85">
        <f t="shared" si="16"/>
        <v>1</v>
      </c>
      <c r="CG27" s="85">
        <f t="shared" si="17"/>
        <v>1</v>
      </c>
      <c r="CH27" s="85">
        <f t="shared" si="17"/>
        <v>1</v>
      </c>
      <c r="CI27" s="85">
        <f t="shared" si="17"/>
        <v>1</v>
      </c>
      <c r="CJ27" s="85">
        <f t="shared" si="17"/>
        <v>1</v>
      </c>
      <c r="CK27" s="85">
        <f t="shared" si="17"/>
        <v>1</v>
      </c>
      <c r="CL27" s="85">
        <f t="shared" si="17"/>
        <v>1</v>
      </c>
      <c r="CM27" s="85">
        <f t="shared" si="17"/>
        <v>1</v>
      </c>
      <c r="CN27" s="85">
        <f t="shared" si="17"/>
        <v>1</v>
      </c>
      <c r="CO27" s="85">
        <f t="shared" si="17"/>
        <v>1</v>
      </c>
      <c r="CP27" s="85">
        <f t="shared" si="17"/>
        <v>1</v>
      </c>
      <c r="CQ27" s="85">
        <f t="shared" si="17"/>
        <v>1</v>
      </c>
      <c r="CR27" s="85">
        <f t="shared" si="17"/>
        <v>1</v>
      </c>
      <c r="CS27" s="85">
        <f t="shared" si="17"/>
        <v>1</v>
      </c>
      <c r="CT27" s="85">
        <f t="shared" si="17"/>
        <v>1</v>
      </c>
      <c r="CU27" s="85">
        <f t="shared" si="17"/>
        <v>1</v>
      </c>
      <c r="CV27" s="85">
        <f t="shared" si="17"/>
        <v>1</v>
      </c>
      <c r="CW27" s="85">
        <f t="shared" si="17"/>
        <v>1</v>
      </c>
      <c r="CX27" s="85">
        <f t="shared" si="17"/>
        <v>1</v>
      </c>
      <c r="CY27" s="85">
        <f t="shared" si="17"/>
        <v>1</v>
      </c>
      <c r="CZ27" s="85">
        <f t="shared" si="17"/>
        <v>1</v>
      </c>
      <c r="DA27" s="85">
        <f t="shared" si="17"/>
        <v>1</v>
      </c>
      <c r="DB27" s="85">
        <f t="shared" si="17"/>
        <v>1</v>
      </c>
      <c r="DC27" s="85">
        <f t="shared" si="17"/>
        <v>1</v>
      </c>
      <c r="DD27" s="85">
        <f t="shared" si="17"/>
        <v>1</v>
      </c>
      <c r="DE27" s="85">
        <f t="shared" si="17"/>
        <v>1</v>
      </c>
      <c r="DF27" s="85">
        <f t="shared" si="17"/>
        <v>1</v>
      </c>
      <c r="DG27" s="85">
        <f t="shared" si="17"/>
        <v>1</v>
      </c>
      <c r="DH27" s="85">
        <f t="shared" si="17"/>
        <v>1</v>
      </c>
      <c r="DI27" s="85">
        <f t="shared" si="17"/>
        <v>1</v>
      </c>
      <c r="DJ27" s="85">
        <f t="shared" si="17"/>
        <v>1</v>
      </c>
      <c r="DK27" s="85">
        <f t="shared" si="17"/>
        <v>1</v>
      </c>
      <c r="DL27" s="85">
        <f t="shared" si="17"/>
        <v>1</v>
      </c>
      <c r="DM27" s="85">
        <f t="shared" si="17"/>
        <v>1</v>
      </c>
      <c r="DN27" s="85">
        <f t="shared" si="17"/>
        <v>1</v>
      </c>
      <c r="DO27" s="85">
        <f t="shared" si="17"/>
        <v>1</v>
      </c>
      <c r="DP27" s="85">
        <f t="shared" si="17"/>
        <v>1</v>
      </c>
      <c r="DQ27" s="85">
        <f t="shared" si="17"/>
        <v>1</v>
      </c>
      <c r="DR27" s="85">
        <f t="shared" si="17"/>
        <v>1</v>
      </c>
      <c r="DS27" s="79" t="s">
        <v>32</v>
      </c>
    </row>
    <row r="28" spans="2:123" x14ac:dyDescent="0.45">
      <c r="B28" s="80">
        <f t="shared" si="7"/>
        <v>16</v>
      </c>
      <c r="C28" s="81">
        <f t="shared" si="6"/>
        <v>1.2499999999999998</v>
      </c>
      <c r="D28" s="82">
        <f t="shared" si="8"/>
        <v>15</v>
      </c>
      <c r="E28" s="83">
        <f t="shared" si="10"/>
        <v>6.6666666666666666E-2</v>
      </c>
      <c r="F28" s="85"/>
      <c r="G28" s="85">
        <f t="shared" si="11"/>
        <v>6.6666666666666666E-2</v>
      </c>
      <c r="H28" s="85">
        <f t="shared" si="11"/>
        <v>0.13333333333333333</v>
      </c>
      <c r="I28" s="85">
        <f t="shared" si="11"/>
        <v>0.2</v>
      </c>
      <c r="J28" s="85">
        <f t="shared" si="11"/>
        <v>0.26666666666666666</v>
      </c>
      <c r="K28" s="85">
        <f t="shared" si="11"/>
        <v>0.33333333333333331</v>
      </c>
      <c r="L28" s="85">
        <f t="shared" si="11"/>
        <v>0.4</v>
      </c>
      <c r="M28" s="85">
        <f t="shared" si="11"/>
        <v>0.46666666666666667</v>
      </c>
      <c r="N28" s="85">
        <f t="shared" si="11"/>
        <v>0.53333333333333333</v>
      </c>
      <c r="O28" s="85">
        <f t="shared" si="11"/>
        <v>0.6</v>
      </c>
      <c r="P28" s="85">
        <f t="shared" si="11"/>
        <v>0.66666666666666663</v>
      </c>
      <c r="Q28" s="85">
        <f t="shared" si="11"/>
        <v>0.73333333333333328</v>
      </c>
      <c r="R28" s="85">
        <f t="shared" si="11"/>
        <v>0.8</v>
      </c>
      <c r="S28" s="85">
        <f t="shared" si="11"/>
        <v>0.8666666666666667</v>
      </c>
      <c r="T28" s="85">
        <f t="shared" si="11"/>
        <v>0.93333333333333335</v>
      </c>
      <c r="U28" s="85">
        <f t="shared" si="11"/>
        <v>1</v>
      </c>
      <c r="V28" s="85">
        <f t="shared" si="11"/>
        <v>1</v>
      </c>
      <c r="W28" s="85">
        <f t="shared" si="18"/>
        <v>1</v>
      </c>
      <c r="X28" s="85">
        <f t="shared" si="18"/>
        <v>1</v>
      </c>
      <c r="Y28" s="85">
        <f t="shared" si="18"/>
        <v>1</v>
      </c>
      <c r="Z28" s="85">
        <f t="shared" si="18"/>
        <v>1</v>
      </c>
      <c r="AA28" s="85">
        <f t="shared" si="18"/>
        <v>1</v>
      </c>
      <c r="AB28" s="85">
        <f t="shared" si="18"/>
        <v>1</v>
      </c>
      <c r="AC28" s="85">
        <f t="shared" si="18"/>
        <v>1</v>
      </c>
      <c r="AD28" s="85">
        <f t="shared" si="18"/>
        <v>1</v>
      </c>
      <c r="AE28" s="85">
        <f t="shared" si="18"/>
        <v>1</v>
      </c>
      <c r="AF28" s="85">
        <f t="shared" si="18"/>
        <v>1</v>
      </c>
      <c r="AG28" s="85">
        <f t="shared" si="18"/>
        <v>1</v>
      </c>
      <c r="AH28" s="85">
        <f t="shared" si="18"/>
        <v>1</v>
      </c>
      <c r="AI28" s="85">
        <f t="shared" si="18"/>
        <v>1</v>
      </c>
      <c r="AJ28" s="85">
        <f t="shared" si="18"/>
        <v>1</v>
      </c>
      <c r="AK28" s="85">
        <f t="shared" si="18"/>
        <v>1</v>
      </c>
      <c r="AL28" s="85">
        <f t="shared" si="18"/>
        <v>1</v>
      </c>
      <c r="AM28" s="85">
        <f t="shared" si="14"/>
        <v>1</v>
      </c>
      <c r="AN28" s="85">
        <f t="shared" si="14"/>
        <v>1</v>
      </c>
      <c r="AO28" s="85">
        <f t="shared" si="14"/>
        <v>1</v>
      </c>
      <c r="AP28" s="85">
        <f t="shared" si="14"/>
        <v>1</v>
      </c>
      <c r="AQ28" s="85">
        <f t="shared" si="14"/>
        <v>1</v>
      </c>
      <c r="AR28" s="85">
        <f t="shared" si="14"/>
        <v>1</v>
      </c>
      <c r="AS28" s="85">
        <f t="shared" si="14"/>
        <v>1</v>
      </c>
      <c r="AT28" s="85">
        <f t="shared" si="14"/>
        <v>1</v>
      </c>
      <c r="AU28" s="85">
        <f t="shared" si="14"/>
        <v>1</v>
      </c>
      <c r="AV28" s="85">
        <f t="shared" si="14"/>
        <v>1</v>
      </c>
      <c r="AW28" s="85">
        <f t="shared" si="14"/>
        <v>1</v>
      </c>
      <c r="AX28" s="85">
        <f t="shared" si="14"/>
        <v>1</v>
      </c>
      <c r="AY28" s="85">
        <f t="shared" si="14"/>
        <v>1</v>
      </c>
      <c r="AZ28" s="85">
        <f t="shared" si="14"/>
        <v>1</v>
      </c>
      <c r="BA28" s="85">
        <f t="shared" si="15"/>
        <v>1</v>
      </c>
      <c r="BB28" s="85">
        <f t="shared" si="15"/>
        <v>1</v>
      </c>
      <c r="BC28" s="85">
        <f t="shared" si="15"/>
        <v>1</v>
      </c>
      <c r="BD28" s="85">
        <f t="shared" si="15"/>
        <v>1</v>
      </c>
      <c r="BE28" s="85">
        <f t="shared" si="15"/>
        <v>1</v>
      </c>
      <c r="BF28" s="85">
        <f t="shared" si="15"/>
        <v>1</v>
      </c>
      <c r="BG28" s="85">
        <f t="shared" si="15"/>
        <v>1</v>
      </c>
      <c r="BH28" s="85">
        <f t="shared" si="15"/>
        <v>1</v>
      </c>
      <c r="BI28" s="85">
        <f t="shared" si="15"/>
        <v>1</v>
      </c>
      <c r="BJ28" s="85">
        <f t="shared" si="15"/>
        <v>1</v>
      </c>
      <c r="BK28" s="85">
        <f t="shared" si="15"/>
        <v>1</v>
      </c>
      <c r="BL28" s="85">
        <f t="shared" si="15"/>
        <v>1</v>
      </c>
      <c r="BM28" s="85">
        <f t="shared" si="15"/>
        <v>1</v>
      </c>
      <c r="BN28" s="85">
        <f t="shared" si="15"/>
        <v>1</v>
      </c>
      <c r="BO28" s="85">
        <f t="shared" si="15"/>
        <v>1</v>
      </c>
      <c r="BP28" s="85">
        <f t="shared" si="15"/>
        <v>1</v>
      </c>
      <c r="BQ28" s="85">
        <f t="shared" si="16"/>
        <v>1</v>
      </c>
      <c r="BR28" s="85">
        <f t="shared" si="16"/>
        <v>1</v>
      </c>
      <c r="BS28" s="85">
        <f t="shared" si="16"/>
        <v>1</v>
      </c>
      <c r="BT28" s="85">
        <f t="shared" si="16"/>
        <v>1</v>
      </c>
      <c r="BU28" s="85">
        <f t="shared" si="16"/>
        <v>1</v>
      </c>
      <c r="BV28" s="85">
        <f t="shared" si="16"/>
        <v>1</v>
      </c>
      <c r="BW28" s="85">
        <f t="shared" si="16"/>
        <v>1</v>
      </c>
      <c r="BX28" s="85">
        <f t="shared" si="16"/>
        <v>1</v>
      </c>
      <c r="BY28" s="85">
        <f t="shared" si="16"/>
        <v>1</v>
      </c>
      <c r="BZ28" s="85">
        <f t="shared" si="16"/>
        <v>1</v>
      </c>
      <c r="CA28" s="85">
        <f t="shared" si="16"/>
        <v>1</v>
      </c>
      <c r="CB28" s="85">
        <f t="shared" si="16"/>
        <v>1</v>
      </c>
      <c r="CC28" s="85">
        <f t="shared" si="16"/>
        <v>1</v>
      </c>
      <c r="CD28" s="85">
        <f t="shared" si="16"/>
        <v>1</v>
      </c>
      <c r="CE28" s="85">
        <f t="shared" si="16"/>
        <v>1</v>
      </c>
      <c r="CF28" s="85">
        <f t="shared" si="16"/>
        <v>1</v>
      </c>
      <c r="CG28" s="85">
        <f t="shared" si="17"/>
        <v>1</v>
      </c>
      <c r="CH28" s="85">
        <f t="shared" si="17"/>
        <v>1</v>
      </c>
      <c r="CI28" s="85">
        <f t="shared" si="17"/>
        <v>1</v>
      </c>
      <c r="CJ28" s="85">
        <f t="shared" si="17"/>
        <v>1</v>
      </c>
      <c r="CK28" s="85">
        <f t="shared" si="17"/>
        <v>1</v>
      </c>
      <c r="CL28" s="85">
        <f t="shared" si="17"/>
        <v>1</v>
      </c>
      <c r="CM28" s="85">
        <f t="shared" si="17"/>
        <v>1</v>
      </c>
      <c r="CN28" s="85">
        <f t="shared" si="17"/>
        <v>1</v>
      </c>
      <c r="CO28" s="85">
        <f t="shared" si="17"/>
        <v>1</v>
      </c>
      <c r="CP28" s="85">
        <f t="shared" si="17"/>
        <v>1</v>
      </c>
      <c r="CQ28" s="85">
        <f t="shared" si="17"/>
        <v>1</v>
      </c>
      <c r="CR28" s="85">
        <f t="shared" si="17"/>
        <v>1</v>
      </c>
      <c r="CS28" s="85">
        <f t="shared" si="17"/>
        <v>1</v>
      </c>
      <c r="CT28" s="85">
        <f t="shared" si="17"/>
        <v>1</v>
      </c>
      <c r="CU28" s="85">
        <f t="shared" si="17"/>
        <v>1</v>
      </c>
      <c r="CV28" s="85">
        <f t="shared" si="17"/>
        <v>1</v>
      </c>
      <c r="CW28" s="85">
        <f t="shared" si="17"/>
        <v>1</v>
      </c>
      <c r="CX28" s="85">
        <f t="shared" si="17"/>
        <v>1</v>
      </c>
      <c r="CY28" s="85">
        <f t="shared" si="17"/>
        <v>1</v>
      </c>
      <c r="CZ28" s="85">
        <f t="shared" si="17"/>
        <v>1</v>
      </c>
      <c r="DA28" s="85">
        <f t="shared" si="17"/>
        <v>1</v>
      </c>
      <c r="DB28" s="85">
        <f t="shared" si="17"/>
        <v>1</v>
      </c>
      <c r="DC28" s="85">
        <f t="shared" si="17"/>
        <v>1</v>
      </c>
      <c r="DD28" s="85">
        <f t="shared" si="17"/>
        <v>1</v>
      </c>
      <c r="DE28" s="85">
        <f t="shared" si="17"/>
        <v>1</v>
      </c>
      <c r="DF28" s="85">
        <f t="shared" si="17"/>
        <v>1</v>
      </c>
      <c r="DG28" s="85">
        <f t="shared" si="17"/>
        <v>1</v>
      </c>
      <c r="DH28" s="85">
        <f t="shared" si="17"/>
        <v>1</v>
      </c>
      <c r="DI28" s="85">
        <f t="shared" si="17"/>
        <v>1</v>
      </c>
      <c r="DJ28" s="85">
        <f t="shared" si="17"/>
        <v>1</v>
      </c>
      <c r="DK28" s="85">
        <f t="shared" si="17"/>
        <v>1</v>
      </c>
      <c r="DL28" s="85">
        <f t="shared" si="17"/>
        <v>1</v>
      </c>
      <c r="DM28" s="85">
        <f t="shared" si="17"/>
        <v>1</v>
      </c>
      <c r="DN28" s="85">
        <f t="shared" si="17"/>
        <v>1</v>
      </c>
      <c r="DO28" s="85">
        <f t="shared" si="17"/>
        <v>1</v>
      </c>
      <c r="DP28" s="85">
        <f t="shared" si="17"/>
        <v>1</v>
      </c>
      <c r="DQ28" s="85">
        <f t="shared" si="17"/>
        <v>1</v>
      </c>
      <c r="DR28" s="85">
        <f t="shared" si="17"/>
        <v>1</v>
      </c>
      <c r="DS28" s="79" t="s">
        <v>32</v>
      </c>
    </row>
    <row r="29" spans="2:123" x14ac:dyDescent="0.45">
      <c r="B29" s="80">
        <f t="shared" si="7"/>
        <v>17</v>
      </c>
      <c r="C29" s="81">
        <f t="shared" si="6"/>
        <v>1.333333333333333</v>
      </c>
      <c r="D29" s="82">
        <f t="shared" si="8"/>
        <v>16</v>
      </c>
      <c r="E29" s="83">
        <f t="shared" si="10"/>
        <v>6.25E-2</v>
      </c>
      <c r="F29" s="85"/>
      <c r="G29" s="85">
        <f t="shared" si="11"/>
        <v>6.25E-2</v>
      </c>
      <c r="H29" s="85">
        <f t="shared" si="11"/>
        <v>0.125</v>
      </c>
      <c r="I29" s="85">
        <f t="shared" si="11"/>
        <v>0.1875</v>
      </c>
      <c r="J29" s="85">
        <f t="shared" si="11"/>
        <v>0.25</v>
      </c>
      <c r="K29" s="85">
        <f t="shared" si="11"/>
        <v>0.3125</v>
      </c>
      <c r="L29" s="85">
        <f t="shared" si="11"/>
        <v>0.375</v>
      </c>
      <c r="M29" s="85">
        <f t="shared" si="11"/>
        <v>0.4375</v>
      </c>
      <c r="N29" s="85">
        <f t="shared" si="11"/>
        <v>0.5</v>
      </c>
      <c r="O29" s="85">
        <f t="shared" si="11"/>
        <v>0.5625</v>
      </c>
      <c r="P29" s="85">
        <f t="shared" si="11"/>
        <v>0.625</v>
      </c>
      <c r="Q29" s="85">
        <f t="shared" si="11"/>
        <v>0.6875</v>
      </c>
      <c r="R29" s="85">
        <f t="shared" si="11"/>
        <v>0.75</v>
      </c>
      <c r="S29" s="85">
        <f t="shared" si="11"/>
        <v>0.8125</v>
      </c>
      <c r="T29" s="85">
        <f t="shared" si="11"/>
        <v>0.875</v>
      </c>
      <c r="U29" s="85">
        <f t="shared" si="11"/>
        <v>0.9375</v>
      </c>
      <c r="V29" s="85">
        <f t="shared" si="11"/>
        <v>1</v>
      </c>
      <c r="W29" s="85">
        <f t="shared" si="18"/>
        <v>1</v>
      </c>
      <c r="X29" s="85">
        <f t="shared" si="18"/>
        <v>1</v>
      </c>
      <c r="Y29" s="85">
        <f t="shared" si="18"/>
        <v>1</v>
      </c>
      <c r="Z29" s="85">
        <f t="shared" si="18"/>
        <v>1</v>
      </c>
      <c r="AA29" s="85">
        <f t="shared" si="18"/>
        <v>1</v>
      </c>
      <c r="AB29" s="85">
        <f t="shared" si="18"/>
        <v>1</v>
      </c>
      <c r="AC29" s="85">
        <f t="shared" si="18"/>
        <v>1</v>
      </c>
      <c r="AD29" s="85">
        <f t="shared" si="18"/>
        <v>1</v>
      </c>
      <c r="AE29" s="85">
        <f t="shared" si="18"/>
        <v>1</v>
      </c>
      <c r="AF29" s="85">
        <f t="shared" si="18"/>
        <v>1</v>
      </c>
      <c r="AG29" s="85">
        <f t="shared" si="18"/>
        <v>1</v>
      </c>
      <c r="AH29" s="85">
        <f t="shared" si="18"/>
        <v>1</v>
      </c>
      <c r="AI29" s="85">
        <f t="shared" si="18"/>
        <v>1</v>
      </c>
      <c r="AJ29" s="85">
        <f t="shared" si="18"/>
        <v>1</v>
      </c>
      <c r="AK29" s="85">
        <f t="shared" si="18"/>
        <v>1</v>
      </c>
      <c r="AL29" s="85">
        <f t="shared" si="18"/>
        <v>1</v>
      </c>
      <c r="AM29" s="85">
        <f t="shared" si="14"/>
        <v>1</v>
      </c>
      <c r="AN29" s="85">
        <f t="shared" si="14"/>
        <v>1</v>
      </c>
      <c r="AO29" s="85">
        <f t="shared" si="14"/>
        <v>1</v>
      </c>
      <c r="AP29" s="85">
        <f t="shared" si="14"/>
        <v>1</v>
      </c>
      <c r="AQ29" s="85">
        <f t="shared" si="14"/>
        <v>1</v>
      </c>
      <c r="AR29" s="85">
        <f t="shared" si="14"/>
        <v>1</v>
      </c>
      <c r="AS29" s="85">
        <f t="shared" si="14"/>
        <v>1</v>
      </c>
      <c r="AT29" s="85">
        <f t="shared" si="14"/>
        <v>1</v>
      </c>
      <c r="AU29" s="85">
        <f t="shared" si="14"/>
        <v>1</v>
      </c>
      <c r="AV29" s="85">
        <f t="shared" si="14"/>
        <v>1</v>
      </c>
      <c r="AW29" s="85">
        <f t="shared" si="14"/>
        <v>1</v>
      </c>
      <c r="AX29" s="85">
        <f t="shared" si="14"/>
        <v>1</v>
      </c>
      <c r="AY29" s="85">
        <f t="shared" si="14"/>
        <v>1</v>
      </c>
      <c r="AZ29" s="85">
        <f t="shared" si="14"/>
        <v>1</v>
      </c>
      <c r="BA29" s="85">
        <f t="shared" si="15"/>
        <v>1</v>
      </c>
      <c r="BB29" s="85">
        <f t="shared" si="15"/>
        <v>1</v>
      </c>
      <c r="BC29" s="85">
        <f t="shared" si="15"/>
        <v>1</v>
      </c>
      <c r="BD29" s="85">
        <f t="shared" si="15"/>
        <v>1</v>
      </c>
      <c r="BE29" s="85">
        <f t="shared" si="15"/>
        <v>1</v>
      </c>
      <c r="BF29" s="85">
        <f t="shared" si="15"/>
        <v>1</v>
      </c>
      <c r="BG29" s="85">
        <f t="shared" si="15"/>
        <v>1</v>
      </c>
      <c r="BH29" s="85">
        <f t="shared" si="15"/>
        <v>1</v>
      </c>
      <c r="BI29" s="85">
        <f t="shared" si="15"/>
        <v>1</v>
      </c>
      <c r="BJ29" s="85">
        <f t="shared" si="15"/>
        <v>1</v>
      </c>
      <c r="BK29" s="85">
        <f t="shared" si="15"/>
        <v>1</v>
      </c>
      <c r="BL29" s="85">
        <f t="shared" si="15"/>
        <v>1</v>
      </c>
      <c r="BM29" s="85">
        <f t="shared" si="15"/>
        <v>1</v>
      </c>
      <c r="BN29" s="85">
        <f t="shared" si="15"/>
        <v>1</v>
      </c>
      <c r="BO29" s="85">
        <f t="shared" si="15"/>
        <v>1</v>
      </c>
      <c r="BP29" s="85">
        <f t="shared" si="15"/>
        <v>1</v>
      </c>
      <c r="BQ29" s="85">
        <f t="shared" si="16"/>
        <v>1</v>
      </c>
      <c r="BR29" s="85">
        <f t="shared" si="16"/>
        <v>1</v>
      </c>
      <c r="BS29" s="85">
        <f t="shared" si="16"/>
        <v>1</v>
      </c>
      <c r="BT29" s="85">
        <f t="shared" si="16"/>
        <v>1</v>
      </c>
      <c r="BU29" s="85">
        <f t="shared" si="16"/>
        <v>1</v>
      </c>
      <c r="BV29" s="85">
        <f t="shared" si="16"/>
        <v>1</v>
      </c>
      <c r="BW29" s="85">
        <f t="shared" si="16"/>
        <v>1</v>
      </c>
      <c r="BX29" s="85">
        <f t="shared" si="16"/>
        <v>1</v>
      </c>
      <c r="BY29" s="85">
        <f t="shared" si="16"/>
        <v>1</v>
      </c>
      <c r="BZ29" s="85">
        <f t="shared" si="16"/>
        <v>1</v>
      </c>
      <c r="CA29" s="85">
        <f t="shared" si="16"/>
        <v>1</v>
      </c>
      <c r="CB29" s="85">
        <f t="shared" si="16"/>
        <v>1</v>
      </c>
      <c r="CC29" s="85">
        <f t="shared" si="16"/>
        <v>1</v>
      </c>
      <c r="CD29" s="85">
        <f t="shared" si="16"/>
        <v>1</v>
      </c>
      <c r="CE29" s="85">
        <f t="shared" si="16"/>
        <v>1</v>
      </c>
      <c r="CF29" s="85">
        <f t="shared" si="16"/>
        <v>1</v>
      </c>
      <c r="CG29" s="85">
        <f t="shared" si="17"/>
        <v>1</v>
      </c>
      <c r="CH29" s="85">
        <f t="shared" si="17"/>
        <v>1</v>
      </c>
      <c r="CI29" s="85">
        <f t="shared" si="17"/>
        <v>1</v>
      </c>
      <c r="CJ29" s="85">
        <f t="shared" si="17"/>
        <v>1</v>
      </c>
      <c r="CK29" s="85">
        <f t="shared" si="17"/>
        <v>1</v>
      </c>
      <c r="CL29" s="85">
        <f t="shared" si="17"/>
        <v>1</v>
      </c>
      <c r="CM29" s="85">
        <f t="shared" si="17"/>
        <v>1</v>
      </c>
      <c r="CN29" s="85">
        <f t="shared" si="17"/>
        <v>1</v>
      </c>
      <c r="CO29" s="85">
        <f t="shared" si="17"/>
        <v>1</v>
      </c>
      <c r="CP29" s="85">
        <f t="shared" si="17"/>
        <v>1</v>
      </c>
      <c r="CQ29" s="85">
        <f t="shared" si="17"/>
        <v>1</v>
      </c>
      <c r="CR29" s="85">
        <f t="shared" si="17"/>
        <v>1</v>
      </c>
      <c r="CS29" s="85">
        <f t="shared" si="17"/>
        <v>1</v>
      </c>
      <c r="CT29" s="85">
        <f t="shared" si="17"/>
        <v>1</v>
      </c>
      <c r="CU29" s="85">
        <f t="shared" si="17"/>
        <v>1</v>
      </c>
      <c r="CV29" s="85">
        <f t="shared" si="17"/>
        <v>1</v>
      </c>
      <c r="CW29" s="85">
        <f t="shared" si="17"/>
        <v>1</v>
      </c>
      <c r="CX29" s="85">
        <f t="shared" si="17"/>
        <v>1</v>
      </c>
      <c r="CY29" s="85">
        <f t="shared" si="17"/>
        <v>1</v>
      </c>
      <c r="CZ29" s="85">
        <f t="shared" si="17"/>
        <v>1</v>
      </c>
      <c r="DA29" s="85">
        <f t="shared" si="17"/>
        <v>1</v>
      </c>
      <c r="DB29" s="85">
        <f t="shared" si="17"/>
        <v>1</v>
      </c>
      <c r="DC29" s="85">
        <f t="shared" si="17"/>
        <v>1</v>
      </c>
      <c r="DD29" s="85">
        <f t="shared" si="17"/>
        <v>1</v>
      </c>
      <c r="DE29" s="85">
        <f t="shared" si="17"/>
        <v>1</v>
      </c>
      <c r="DF29" s="85">
        <f t="shared" si="17"/>
        <v>1</v>
      </c>
      <c r="DG29" s="85">
        <f t="shared" si="17"/>
        <v>1</v>
      </c>
      <c r="DH29" s="85">
        <f t="shared" ref="DH29:DR29" si="19">IF(DH$13&lt;$D29,$E29*DH$13,1)</f>
        <v>1</v>
      </c>
      <c r="DI29" s="85">
        <f t="shared" si="19"/>
        <v>1</v>
      </c>
      <c r="DJ29" s="85">
        <f t="shared" si="19"/>
        <v>1</v>
      </c>
      <c r="DK29" s="85">
        <f t="shared" si="19"/>
        <v>1</v>
      </c>
      <c r="DL29" s="85">
        <f t="shared" si="19"/>
        <v>1</v>
      </c>
      <c r="DM29" s="85">
        <f t="shared" si="19"/>
        <v>1</v>
      </c>
      <c r="DN29" s="85">
        <f t="shared" si="19"/>
        <v>1</v>
      </c>
      <c r="DO29" s="85">
        <f t="shared" si="19"/>
        <v>1</v>
      </c>
      <c r="DP29" s="85">
        <f t="shared" si="19"/>
        <v>1</v>
      </c>
      <c r="DQ29" s="85">
        <f t="shared" si="19"/>
        <v>1</v>
      </c>
      <c r="DR29" s="85">
        <f t="shared" si="19"/>
        <v>1</v>
      </c>
      <c r="DS29" s="79" t="s">
        <v>32</v>
      </c>
    </row>
    <row r="30" spans="2:123" x14ac:dyDescent="0.45">
      <c r="B30" s="80">
        <f t="shared" si="7"/>
        <v>18</v>
      </c>
      <c r="C30" s="81">
        <f t="shared" si="6"/>
        <v>1.4166666666666663</v>
      </c>
      <c r="D30" s="82">
        <f t="shared" si="8"/>
        <v>17</v>
      </c>
      <c r="E30" s="83">
        <f t="shared" si="10"/>
        <v>5.8823529411764705E-2</v>
      </c>
      <c r="F30" s="85"/>
      <c r="G30" s="85">
        <f t="shared" si="11"/>
        <v>5.8823529411764705E-2</v>
      </c>
      <c r="H30" s="85">
        <f t="shared" si="11"/>
        <v>0.11764705882352941</v>
      </c>
      <c r="I30" s="85">
        <f t="shared" si="11"/>
        <v>0.1764705882352941</v>
      </c>
      <c r="J30" s="85">
        <f t="shared" si="11"/>
        <v>0.23529411764705882</v>
      </c>
      <c r="K30" s="85">
        <f t="shared" si="11"/>
        <v>0.29411764705882354</v>
      </c>
      <c r="L30" s="85">
        <f t="shared" si="11"/>
        <v>0.3529411764705882</v>
      </c>
      <c r="M30" s="85">
        <f t="shared" si="11"/>
        <v>0.41176470588235292</v>
      </c>
      <c r="N30" s="85">
        <f t="shared" si="11"/>
        <v>0.47058823529411764</v>
      </c>
      <c r="O30" s="85">
        <f t="shared" si="11"/>
        <v>0.52941176470588236</v>
      </c>
      <c r="P30" s="85">
        <f t="shared" si="11"/>
        <v>0.58823529411764708</v>
      </c>
      <c r="Q30" s="85">
        <f t="shared" si="11"/>
        <v>0.6470588235294118</v>
      </c>
      <c r="R30" s="85">
        <f t="shared" si="11"/>
        <v>0.70588235294117641</v>
      </c>
      <c r="S30" s="85">
        <f t="shared" si="11"/>
        <v>0.76470588235294112</v>
      </c>
      <c r="T30" s="85">
        <f t="shared" si="11"/>
        <v>0.82352941176470584</v>
      </c>
      <c r="U30" s="85">
        <f t="shared" si="11"/>
        <v>0.88235294117647056</v>
      </c>
      <c r="V30" s="85">
        <f t="shared" si="11"/>
        <v>0.94117647058823528</v>
      </c>
      <c r="W30" s="85">
        <f t="shared" si="18"/>
        <v>1</v>
      </c>
      <c r="X30" s="85">
        <f t="shared" si="18"/>
        <v>1</v>
      </c>
      <c r="Y30" s="85">
        <f t="shared" si="18"/>
        <v>1</v>
      </c>
      <c r="Z30" s="85">
        <f t="shared" si="18"/>
        <v>1</v>
      </c>
      <c r="AA30" s="85">
        <f t="shared" si="18"/>
        <v>1</v>
      </c>
      <c r="AB30" s="85">
        <f t="shared" si="18"/>
        <v>1</v>
      </c>
      <c r="AC30" s="85">
        <f t="shared" si="18"/>
        <v>1</v>
      </c>
      <c r="AD30" s="85">
        <f t="shared" si="18"/>
        <v>1</v>
      </c>
      <c r="AE30" s="85">
        <f t="shared" si="18"/>
        <v>1</v>
      </c>
      <c r="AF30" s="85">
        <f t="shared" si="18"/>
        <v>1</v>
      </c>
      <c r="AG30" s="85">
        <f t="shared" si="18"/>
        <v>1</v>
      </c>
      <c r="AH30" s="85">
        <f t="shared" si="18"/>
        <v>1</v>
      </c>
      <c r="AI30" s="85">
        <f t="shared" si="18"/>
        <v>1</v>
      </c>
      <c r="AJ30" s="85">
        <f t="shared" si="18"/>
        <v>1</v>
      </c>
      <c r="AK30" s="85">
        <f t="shared" si="18"/>
        <v>1</v>
      </c>
      <c r="AL30" s="85">
        <f t="shared" si="18"/>
        <v>1</v>
      </c>
      <c r="AM30" s="85">
        <f t="shared" si="14"/>
        <v>1</v>
      </c>
      <c r="AN30" s="85">
        <f t="shared" si="14"/>
        <v>1</v>
      </c>
      <c r="AO30" s="85">
        <f t="shared" si="14"/>
        <v>1</v>
      </c>
      <c r="AP30" s="85">
        <f t="shared" si="14"/>
        <v>1</v>
      </c>
      <c r="AQ30" s="85">
        <f t="shared" si="14"/>
        <v>1</v>
      </c>
      <c r="AR30" s="85">
        <f t="shared" si="14"/>
        <v>1</v>
      </c>
      <c r="AS30" s="85">
        <f t="shared" si="14"/>
        <v>1</v>
      </c>
      <c r="AT30" s="85">
        <f t="shared" si="14"/>
        <v>1</v>
      </c>
      <c r="AU30" s="85">
        <f t="shared" si="14"/>
        <v>1</v>
      </c>
      <c r="AV30" s="85">
        <f t="shared" si="14"/>
        <v>1</v>
      </c>
      <c r="AW30" s="85">
        <f t="shared" si="14"/>
        <v>1</v>
      </c>
      <c r="AX30" s="85">
        <f t="shared" si="14"/>
        <v>1</v>
      </c>
      <c r="AY30" s="85">
        <f t="shared" si="14"/>
        <v>1</v>
      </c>
      <c r="AZ30" s="85">
        <f t="shared" si="14"/>
        <v>1</v>
      </c>
      <c r="BA30" s="85">
        <f t="shared" si="15"/>
        <v>1</v>
      </c>
      <c r="BB30" s="85">
        <f t="shared" si="15"/>
        <v>1</v>
      </c>
      <c r="BC30" s="85">
        <f t="shared" si="15"/>
        <v>1</v>
      </c>
      <c r="BD30" s="85">
        <f t="shared" si="15"/>
        <v>1</v>
      </c>
      <c r="BE30" s="85">
        <f t="shared" si="15"/>
        <v>1</v>
      </c>
      <c r="BF30" s="85">
        <f t="shared" si="15"/>
        <v>1</v>
      </c>
      <c r="BG30" s="85">
        <f t="shared" si="15"/>
        <v>1</v>
      </c>
      <c r="BH30" s="85">
        <f t="shared" si="15"/>
        <v>1</v>
      </c>
      <c r="BI30" s="85">
        <f t="shared" si="15"/>
        <v>1</v>
      </c>
      <c r="BJ30" s="85">
        <f t="shared" si="15"/>
        <v>1</v>
      </c>
      <c r="BK30" s="85">
        <f t="shared" si="15"/>
        <v>1</v>
      </c>
      <c r="BL30" s="85">
        <f t="shared" si="15"/>
        <v>1</v>
      </c>
      <c r="BM30" s="85">
        <f t="shared" si="15"/>
        <v>1</v>
      </c>
      <c r="BN30" s="85">
        <f t="shared" si="15"/>
        <v>1</v>
      </c>
      <c r="BO30" s="85">
        <f t="shared" si="15"/>
        <v>1</v>
      </c>
      <c r="BP30" s="85">
        <f t="shared" si="15"/>
        <v>1</v>
      </c>
      <c r="BQ30" s="85">
        <f t="shared" si="16"/>
        <v>1</v>
      </c>
      <c r="BR30" s="85">
        <f t="shared" si="16"/>
        <v>1</v>
      </c>
      <c r="BS30" s="85">
        <f t="shared" si="16"/>
        <v>1</v>
      </c>
      <c r="BT30" s="85">
        <f t="shared" si="16"/>
        <v>1</v>
      </c>
      <c r="BU30" s="85">
        <f t="shared" si="16"/>
        <v>1</v>
      </c>
      <c r="BV30" s="85">
        <f t="shared" si="16"/>
        <v>1</v>
      </c>
      <c r="BW30" s="85">
        <f t="shared" si="16"/>
        <v>1</v>
      </c>
      <c r="BX30" s="85">
        <f t="shared" si="16"/>
        <v>1</v>
      </c>
      <c r="BY30" s="85">
        <f t="shared" si="16"/>
        <v>1</v>
      </c>
      <c r="BZ30" s="85">
        <f t="shared" si="16"/>
        <v>1</v>
      </c>
      <c r="CA30" s="85">
        <f t="shared" si="16"/>
        <v>1</v>
      </c>
      <c r="CB30" s="85">
        <f t="shared" si="16"/>
        <v>1</v>
      </c>
      <c r="CC30" s="85">
        <f t="shared" si="16"/>
        <v>1</v>
      </c>
      <c r="CD30" s="85">
        <f t="shared" si="16"/>
        <v>1</v>
      </c>
      <c r="CE30" s="85">
        <f t="shared" si="16"/>
        <v>1</v>
      </c>
      <c r="CF30" s="85">
        <f t="shared" si="16"/>
        <v>1</v>
      </c>
      <c r="CG30" s="85">
        <f t="shared" ref="CG30:DR36" si="20">IF(CG$13&lt;$D30,$E30*CG$13,1)</f>
        <v>1</v>
      </c>
      <c r="CH30" s="85">
        <f t="shared" si="20"/>
        <v>1</v>
      </c>
      <c r="CI30" s="85">
        <f t="shared" si="20"/>
        <v>1</v>
      </c>
      <c r="CJ30" s="85">
        <f t="shared" si="20"/>
        <v>1</v>
      </c>
      <c r="CK30" s="85">
        <f t="shared" si="20"/>
        <v>1</v>
      </c>
      <c r="CL30" s="85">
        <f t="shared" si="20"/>
        <v>1</v>
      </c>
      <c r="CM30" s="85">
        <f t="shared" si="20"/>
        <v>1</v>
      </c>
      <c r="CN30" s="85">
        <f t="shared" si="20"/>
        <v>1</v>
      </c>
      <c r="CO30" s="85">
        <f t="shared" si="20"/>
        <v>1</v>
      </c>
      <c r="CP30" s="85">
        <f t="shared" si="20"/>
        <v>1</v>
      </c>
      <c r="CQ30" s="85">
        <f t="shared" si="20"/>
        <v>1</v>
      </c>
      <c r="CR30" s="85">
        <f t="shared" si="20"/>
        <v>1</v>
      </c>
      <c r="CS30" s="85">
        <f t="shared" si="20"/>
        <v>1</v>
      </c>
      <c r="CT30" s="85">
        <f t="shared" si="20"/>
        <v>1</v>
      </c>
      <c r="CU30" s="85">
        <f t="shared" si="20"/>
        <v>1</v>
      </c>
      <c r="CV30" s="85">
        <f t="shared" si="20"/>
        <v>1</v>
      </c>
      <c r="CW30" s="85">
        <f t="shared" si="20"/>
        <v>1</v>
      </c>
      <c r="CX30" s="85">
        <f t="shared" si="20"/>
        <v>1</v>
      </c>
      <c r="CY30" s="85">
        <f t="shared" si="20"/>
        <v>1</v>
      </c>
      <c r="CZ30" s="85">
        <f t="shared" si="20"/>
        <v>1</v>
      </c>
      <c r="DA30" s="85">
        <f t="shared" si="20"/>
        <v>1</v>
      </c>
      <c r="DB30" s="85">
        <f t="shared" si="20"/>
        <v>1</v>
      </c>
      <c r="DC30" s="85">
        <f t="shared" si="20"/>
        <v>1</v>
      </c>
      <c r="DD30" s="85">
        <f t="shared" si="20"/>
        <v>1</v>
      </c>
      <c r="DE30" s="85">
        <f t="shared" si="20"/>
        <v>1</v>
      </c>
      <c r="DF30" s="85">
        <f t="shared" si="20"/>
        <v>1</v>
      </c>
      <c r="DG30" s="85">
        <f t="shared" si="20"/>
        <v>1</v>
      </c>
      <c r="DH30" s="85">
        <f t="shared" si="20"/>
        <v>1</v>
      </c>
      <c r="DI30" s="85">
        <f t="shared" si="20"/>
        <v>1</v>
      </c>
      <c r="DJ30" s="85">
        <f t="shared" si="20"/>
        <v>1</v>
      </c>
      <c r="DK30" s="85">
        <f t="shared" si="20"/>
        <v>1</v>
      </c>
      <c r="DL30" s="85">
        <f t="shared" si="20"/>
        <v>1</v>
      </c>
      <c r="DM30" s="85">
        <f t="shared" si="20"/>
        <v>1</v>
      </c>
      <c r="DN30" s="85">
        <f t="shared" si="20"/>
        <v>1</v>
      </c>
      <c r="DO30" s="85">
        <f t="shared" si="20"/>
        <v>1</v>
      </c>
      <c r="DP30" s="85">
        <f t="shared" si="20"/>
        <v>1</v>
      </c>
      <c r="DQ30" s="85">
        <f t="shared" si="20"/>
        <v>1</v>
      </c>
      <c r="DR30" s="85">
        <f t="shared" si="20"/>
        <v>1</v>
      </c>
      <c r="DS30" s="79" t="s">
        <v>32</v>
      </c>
    </row>
    <row r="31" spans="2:123" x14ac:dyDescent="0.45">
      <c r="B31" s="80">
        <f t="shared" si="7"/>
        <v>19</v>
      </c>
      <c r="C31" s="81">
        <f t="shared" si="6"/>
        <v>1.4999999999999996</v>
      </c>
      <c r="D31" s="82">
        <f t="shared" si="8"/>
        <v>18</v>
      </c>
      <c r="E31" s="83">
        <f t="shared" si="10"/>
        <v>5.5555555555555552E-2</v>
      </c>
      <c r="F31" s="85"/>
      <c r="G31" s="85">
        <f t="shared" si="11"/>
        <v>5.5555555555555552E-2</v>
      </c>
      <c r="H31" s="85">
        <f t="shared" si="11"/>
        <v>0.1111111111111111</v>
      </c>
      <c r="I31" s="85">
        <f t="shared" si="11"/>
        <v>0.16666666666666666</v>
      </c>
      <c r="J31" s="85">
        <f t="shared" si="11"/>
        <v>0.22222222222222221</v>
      </c>
      <c r="K31" s="85">
        <f t="shared" si="11"/>
        <v>0.27777777777777779</v>
      </c>
      <c r="L31" s="85">
        <f t="shared" si="11"/>
        <v>0.33333333333333331</v>
      </c>
      <c r="M31" s="85">
        <f t="shared" si="11"/>
        <v>0.38888888888888884</v>
      </c>
      <c r="N31" s="85">
        <f t="shared" si="11"/>
        <v>0.44444444444444442</v>
      </c>
      <c r="O31" s="85">
        <f t="shared" si="11"/>
        <v>0.5</v>
      </c>
      <c r="P31" s="85">
        <f t="shared" si="11"/>
        <v>0.55555555555555558</v>
      </c>
      <c r="Q31" s="85">
        <f t="shared" si="11"/>
        <v>0.61111111111111105</v>
      </c>
      <c r="R31" s="85">
        <f t="shared" si="11"/>
        <v>0.66666666666666663</v>
      </c>
      <c r="S31" s="85">
        <f t="shared" si="11"/>
        <v>0.72222222222222221</v>
      </c>
      <c r="T31" s="85">
        <f t="shared" si="11"/>
        <v>0.77777777777777768</v>
      </c>
      <c r="U31" s="85">
        <f t="shared" si="11"/>
        <v>0.83333333333333326</v>
      </c>
      <c r="V31" s="85">
        <f t="shared" si="11"/>
        <v>0.88888888888888884</v>
      </c>
      <c r="W31" s="85">
        <f t="shared" si="18"/>
        <v>0.94444444444444442</v>
      </c>
      <c r="X31" s="85">
        <f t="shared" si="18"/>
        <v>1</v>
      </c>
      <c r="Y31" s="85">
        <f t="shared" si="18"/>
        <v>1</v>
      </c>
      <c r="Z31" s="85">
        <f t="shared" si="18"/>
        <v>1</v>
      </c>
      <c r="AA31" s="85">
        <f t="shared" si="18"/>
        <v>1</v>
      </c>
      <c r="AB31" s="85">
        <f t="shared" si="18"/>
        <v>1</v>
      </c>
      <c r="AC31" s="85">
        <f t="shared" si="18"/>
        <v>1</v>
      </c>
      <c r="AD31" s="85">
        <f t="shared" si="18"/>
        <v>1</v>
      </c>
      <c r="AE31" s="85">
        <f t="shared" si="18"/>
        <v>1</v>
      </c>
      <c r="AF31" s="85">
        <f t="shared" si="18"/>
        <v>1</v>
      </c>
      <c r="AG31" s="85">
        <f t="shared" si="18"/>
        <v>1</v>
      </c>
      <c r="AH31" s="85">
        <f t="shared" si="18"/>
        <v>1</v>
      </c>
      <c r="AI31" s="85">
        <f t="shared" si="18"/>
        <v>1</v>
      </c>
      <c r="AJ31" s="85">
        <f t="shared" si="18"/>
        <v>1</v>
      </c>
      <c r="AK31" s="85">
        <f t="shared" si="18"/>
        <v>1</v>
      </c>
      <c r="AL31" s="85">
        <f t="shared" si="18"/>
        <v>1</v>
      </c>
      <c r="AM31" s="85">
        <f t="shared" si="14"/>
        <v>1</v>
      </c>
      <c r="AN31" s="85">
        <f t="shared" si="14"/>
        <v>1</v>
      </c>
      <c r="AO31" s="85">
        <f t="shared" si="14"/>
        <v>1</v>
      </c>
      <c r="AP31" s="85">
        <f t="shared" si="14"/>
        <v>1</v>
      </c>
      <c r="AQ31" s="85">
        <f t="shared" si="14"/>
        <v>1</v>
      </c>
      <c r="AR31" s="85">
        <f t="shared" si="14"/>
        <v>1</v>
      </c>
      <c r="AS31" s="85">
        <f t="shared" si="14"/>
        <v>1</v>
      </c>
      <c r="AT31" s="85">
        <f t="shared" si="14"/>
        <v>1</v>
      </c>
      <c r="AU31" s="85">
        <f t="shared" si="14"/>
        <v>1</v>
      </c>
      <c r="AV31" s="85">
        <f t="shared" si="14"/>
        <v>1</v>
      </c>
      <c r="AW31" s="85">
        <f t="shared" si="14"/>
        <v>1</v>
      </c>
      <c r="AX31" s="85">
        <f t="shared" si="14"/>
        <v>1</v>
      </c>
      <c r="AY31" s="85">
        <f t="shared" si="14"/>
        <v>1</v>
      </c>
      <c r="AZ31" s="85">
        <f t="shared" si="14"/>
        <v>1</v>
      </c>
      <c r="BA31" s="85">
        <f t="shared" si="15"/>
        <v>1</v>
      </c>
      <c r="BB31" s="85">
        <f t="shared" si="15"/>
        <v>1</v>
      </c>
      <c r="BC31" s="85">
        <f t="shared" si="15"/>
        <v>1</v>
      </c>
      <c r="BD31" s="85">
        <f t="shared" si="15"/>
        <v>1</v>
      </c>
      <c r="BE31" s="85">
        <f t="shared" si="15"/>
        <v>1</v>
      </c>
      <c r="BF31" s="85">
        <f t="shared" si="15"/>
        <v>1</v>
      </c>
      <c r="BG31" s="85">
        <f t="shared" si="15"/>
        <v>1</v>
      </c>
      <c r="BH31" s="85">
        <f t="shared" si="15"/>
        <v>1</v>
      </c>
      <c r="BI31" s="85">
        <f t="shared" si="15"/>
        <v>1</v>
      </c>
      <c r="BJ31" s="85">
        <f t="shared" si="15"/>
        <v>1</v>
      </c>
      <c r="BK31" s="85">
        <f t="shared" si="15"/>
        <v>1</v>
      </c>
      <c r="BL31" s="85">
        <f t="shared" si="15"/>
        <v>1</v>
      </c>
      <c r="BM31" s="85">
        <f t="shared" si="15"/>
        <v>1</v>
      </c>
      <c r="BN31" s="85">
        <f t="shared" si="15"/>
        <v>1</v>
      </c>
      <c r="BO31" s="85">
        <f t="shared" si="15"/>
        <v>1</v>
      </c>
      <c r="BP31" s="85">
        <f t="shared" si="15"/>
        <v>1</v>
      </c>
      <c r="BQ31" s="85">
        <f t="shared" si="16"/>
        <v>1</v>
      </c>
      <c r="BR31" s="85">
        <f t="shared" si="16"/>
        <v>1</v>
      </c>
      <c r="BS31" s="85">
        <f t="shared" si="16"/>
        <v>1</v>
      </c>
      <c r="BT31" s="85">
        <f t="shared" si="16"/>
        <v>1</v>
      </c>
      <c r="BU31" s="85">
        <f t="shared" si="16"/>
        <v>1</v>
      </c>
      <c r="BV31" s="85">
        <f t="shared" si="16"/>
        <v>1</v>
      </c>
      <c r="BW31" s="85">
        <f t="shared" si="16"/>
        <v>1</v>
      </c>
      <c r="BX31" s="85">
        <f t="shared" si="16"/>
        <v>1</v>
      </c>
      <c r="BY31" s="85">
        <f t="shared" si="16"/>
        <v>1</v>
      </c>
      <c r="BZ31" s="85">
        <f t="shared" si="16"/>
        <v>1</v>
      </c>
      <c r="CA31" s="85">
        <f t="shared" si="16"/>
        <v>1</v>
      </c>
      <c r="CB31" s="85">
        <f t="shared" si="16"/>
        <v>1</v>
      </c>
      <c r="CC31" s="85">
        <f t="shared" si="16"/>
        <v>1</v>
      </c>
      <c r="CD31" s="85">
        <f t="shared" si="16"/>
        <v>1</v>
      </c>
      <c r="CE31" s="85">
        <f t="shared" si="16"/>
        <v>1</v>
      </c>
      <c r="CF31" s="85">
        <f t="shared" si="16"/>
        <v>1</v>
      </c>
      <c r="CG31" s="85">
        <f t="shared" si="20"/>
        <v>1</v>
      </c>
      <c r="CH31" s="85">
        <f t="shared" si="20"/>
        <v>1</v>
      </c>
      <c r="CI31" s="85">
        <f t="shared" si="20"/>
        <v>1</v>
      </c>
      <c r="CJ31" s="85">
        <f t="shared" si="20"/>
        <v>1</v>
      </c>
      <c r="CK31" s="85">
        <f t="shared" si="20"/>
        <v>1</v>
      </c>
      <c r="CL31" s="85">
        <f t="shared" si="20"/>
        <v>1</v>
      </c>
      <c r="CM31" s="85">
        <f t="shared" si="20"/>
        <v>1</v>
      </c>
      <c r="CN31" s="85">
        <f t="shared" si="20"/>
        <v>1</v>
      </c>
      <c r="CO31" s="85">
        <f t="shared" si="20"/>
        <v>1</v>
      </c>
      <c r="CP31" s="85">
        <f t="shared" si="20"/>
        <v>1</v>
      </c>
      <c r="CQ31" s="85">
        <f t="shared" si="20"/>
        <v>1</v>
      </c>
      <c r="CR31" s="85">
        <f t="shared" si="20"/>
        <v>1</v>
      </c>
      <c r="CS31" s="85">
        <f t="shared" si="20"/>
        <v>1</v>
      </c>
      <c r="CT31" s="85">
        <f t="shared" si="20"/>
        <v>1</v>
      </c>
      <c r="CU31" s="85">
        <f t="shared" si="20"/>
        <v>1</v>
      </c>
      <c r="CV31" s="85">
        <f t="shared" si="20"/>
        <v>1</v>
      </c>
      <c r="CW31" s="85">
        <f t="shared" si="20"/>
        <v>1</v>
      </c>
      <c r="CX31" s="85">
        <f t="shared" si="20"/>
        <v>1</v>
      </c>
      <c r="CY31" s="85">
        <f t="shared" si="20"/>
        <v>1</v>
      </c>
      <c r="CZ31" s="85">
        <f t="shared" si="20"/>
        <v>1</v>
      </c>
      <c r="DA31" s="85">
        <f t="shared" si="20"/>
        <v>1</v>
      </c>
      <c r="DB31" s="85">
        <f t="shared" si="20"/>
        <v>1</v>
      </c>
      <c r="DC31" s="85">
        <f t="shared" si="20"/>
        <v>1</v>
      </c>
      <c r="DD31" s="85">
        <f t="shared" si="20"/>
        <v>1</v>
      </c>
      <c r="DE31" s="85">
        <f t="shared" si="20"/>
        <v>1</v>
      </c>
      <c r="DF31" s="85">
        <f t="shared" si="20"/>
        <v>1</v>
      </c>
      <c r="DG31" s="85">
        <f t="shared" si="20"/>
        <v>1</v>
      </c>
      <c r="DH31" s="85">
        <f t="shared" si="20"/>
        <v>1</v>
      </c>
      <c r="DI31" s="85">
        <f t="shared" si="20"/>
        <v>1</v>
      </c>
      <c r="DJ31" s="85">
        <f t="shared" si="20"/>
        <v>1</v>
      </c>
      <c r="DK31" s="85">
        <f t="shared" si="20"/>
        <v>1</v>
      </c>
      <c r="DL31" s="85">
        <f t="shared" si="20"/>
        <v>1</v>
      </c>
      <c r="DM31" s="85">
        <f t="shared" si="20"/>
        <v>1</v>
      </c>
      <c r="DN31" s="85">
        <f t="shared" si="20"/>
        <v>1</v>
      </c>
      <c r="DO31" s="85">
        <f t="shared" si="20"/>
        <v>1</v>
      </c>
      <c r="DP31" s="85">
        <f t="shared" si="20"/>
        <v>1</v>
      </c>
      <c r="DQ31" s="85">
        <f t="shared" si="20"/>
        <v>1</v>
      </c>
      <c r="DR31" s="85">
        <f t="shared" si="20"/>
        <v>1</v>
      </c>
      <c r="DS31" s="79" t="s">
        <v>32</v>
      </c>
    </row>
    <row r="32" spans="2:123" x14ac:dyDescent="0.45">
      <c r="B32" s="80">
        <f t="shared" si="7"/>
        <v>20</v>
      </c>
      <c r="C32" s="81">
        <f t="shared" si="6"/>
        <v>1.5833333333333328</v>
      </c>
      <c r="D32" s="82">
        <f t="shared" si="8"/>
        <v>19</v>
      </c>
      <c r="E32" s="83">
        <f t="shared" si="10"/>
        <v>5.2631578947368418E-2</v>
      </c>
      <c r="F32" s="85"/>
      <c r="G32" s="85">
        <f t="shared" si="11"/>
        <v>5.2631578947368418E-2</v>
      </c>
      <c r="H32" s="85">
        <f t="shared" si="11"/>
        <v>0.10526315789473684</v>
      </c>
      <c r="I32" s="85">
        <f t="shared" si="11"/>
        <v>0.15789473684210525</v>
      </c>
      <c r="J32" s="85">
        <f t="shared" si="11"/>
        <v>0.21052631578947367</v>
      </c>
      <c r="K32" s="85">
        <f t="shared" si="11"/>
        <v>0.26315789473684209</v>
      </c>
      <c r="L32" s="85">
        <f t="shared" si="11"/>
        <v>0.31578947368421051</v>
      </c>
      <c r="M32" s="85">
        <f t="shared" si="11"/>
        <v>0.36842105263157893</v>
      </c>
      <c r="N32" s="85">
        <f t="shared" si="11"/>
        <v>0.42105263157894735</v>
      </c>
      <c r="O32" s="85">
        <f t="shared" si="11"/>
        <v>0.47368421052631576</v>
      </c>
      <c r="P32" s="85">
        <f t="shared" si="11"/>
        <v>0.52631578947368418</v>
      </c>
      <c r="Q32" s="85">
        <f t="shared" si="11"/>
        <v>0.57894736842105265</v>
      </c>
      <c r="R32" s="85">
        <f t="shared" si="11"/>
        <v>0.63157894736842102</v>
      </c>
      <c r="S32" s="85">
        <f t="shared" si="11"/>
        <v>0.68421052631578938</v>
      </c>
      <c r="T32" s="85">
        <f t="shared" si="11"/>
        <v>0.73684210526315785</v>
      </c>
      <c r="U32" s="85">
        <f t="shared" si="11"/>
        <v>0.78947368421052633</v>
      </c>
      <c r="V32" s="85">
        <f t="shared" si="11"/>
        <v>0.84210526315789469</v>
      </c>
      <c r="W32" s="85">
        <f t="shared" si="18"/>
        <v>0.89473684210526305</v>
      </c>
      <c r="X32" s="85">
        <f t="shared" si="18"/>
        <v>0.94736842105263153</v>
      </c>
      <c r="Y32" s="85">
        <f t="shared" si="18"/>
        <v>1</v>
      </c>
      <c r="Z32" s="85">
        <f t="shared" si="18"/>
        <v>1</v>
      </c>
      <c r="AA32" s="85">
        <f t="shared" si="18"/>
        <v>1</v>
      </c>
      <c r="AB32" s="85">
        <f t="shared" si="18"/>
        <v>1</v>
      </c>
      <c r="AC32" s="85">
        <f t="shared" si="18"/>
        <v>1</v>
      </c>
      <c r="AD32" s="85">
        <f t="shared" si="18"/>
        <v>1</v>
      </c>
      <c r="AE32" s="85">
        <f t="shared" si="18"/>
        <v>1</v>
      </c>
      <c r="AF32" s="85">
        <f t="shared" si="18"/>
        <v>1</v>
      </c>
      <c r="AG32" s="85">
        <f t="shared" si="18"/>
        <v>1</v>
      </c>
      <c r="AH32" s="85">
        <f t="shared" si="18"/>
        <v>1</v>
      </c>
      <c r="AI32" s="85">
        <f t="shared" si="18"/>
        <v>1</v>
      </c>
      <c r="AJ32" s="85">
        <f t="shared" si="18"/>
        <v>1</v>
      </c>
      <c r="AK32" s="85">
        <f t="shared" si="18"/>
        <v>1</v>
      </c>
      <c r="AL32" s="85">
        <f t="shared" si="18"/>
        <v>1</v>
      </c>
      <c r="AM32" s="85">
        <f t="shared" si="14"/>
        <v>1</v>
      </c>
      <c r="AN32" s="85">
        <f t="shared" si="14"/>
        <v>1</v>
      </c>
      <c r="AO32" s="85">
        <f t="shared" si="14"/>
        <v>1</v>
      </c>
      <c r="AP32" s="85">
        <f t="shared" si="14"/>
        <v>1</v>
      </c>
      <c r="AQ32" s="85">
        <f t="shared" si="14"/>
        <v>1</v>
      </c>
      <c r="AR32" s="85">
        <f t="shared" si="14"/>
        <v>1</v>
      </c>
      <c r="AS32" s="85">
        <f t="shared" si="14"/>
        <v>1</v>
      </c>
      <c r="AT32" s="85">
        <f t="shared" si="14"/>
        <v>1</v>
      </c>
      <c r="AU32" s="85">
        <f t="shared" si="14"/>
        <v>1</v>
      </c>
      <c r="AV32" s="85">
        <f t="shared" si="14"/>
        <v>1</v>
      </c>
      <c r="AW32" s="85">
        <f t="shared" si="14"/>
        <v>1</v>
      </c>
      <c r="AX32" s="85">
        <f t="shared" si="14"/>
        <v>1</v>
      </c>
      <c r="AY32" s="85">
        <f t="shared" si="14"/>
        <v>1</v>
      </c>
      <c r="AZ32" s="85">
        <f t="shared" si="14"/>
        <v>1</v>
      </c>
      <c r="BA32" s="85">
        <f t="shared" si="15"/>
        <v>1</v>
      </c>
      <c r="BB32" s="85">
        <f t="shared" si="15"/>
        <v>1</v>
      </c>
      <c r="BC32" s="85">
        <f t="shared" si="15"/>
        <v>1</v>
      </c>
      <c r="BD32" s="85">
        <f t="shared" si="15"/>
        <v>1</v>
      </c>
      <c r="BE32" s="85">
        <f t="shared" si="15"/>
        <v>1</v>
      </c>
      <c r="BF32" s="85">
        <f t="shared" si="15"/>
        <v>1</v>
      </c>
      <c r="BG32" s="85">
        <f t="shared" si="15"/>
        <v>1</v>
      </c>
      <c r="BH32" s="85">
        <f t="shared" si="15"/>
        <v>1</v>
      </c>
      <c r="BI32" s="85">
        <f t="shared" si="15"/>
        <v>1</v>
      </c>
      <c r="BJ32" s="85">
        <f t="shared" si="15"/>
        <v>1</v>
      </c>
      <c r="BK32" s="85">
        <f t="shared" si="15"/>
        <v>1</v>
      </c>
      <c r="BL32" s="85">
        <f t="shared" si="15"/>
        <v>1</v>
      </c>
      <c r="BM32" s="85">
        <f t="shared" si="15"/>
        <v>1</v>
      </c>
      <c r="BN32" s="85">
        <f t="shared" si="15"/>
        <v>1</v>
      </c>
      <c r="BO32" s="85">
        <f t="shared" si="15"/>
        <v>1</v>
      </c>
      <c r="BP32" s="85">
        <f t="shared" si="15"/>
        <v>1</v>
      </c>
      <c r="BQ32" s="85">
        <f t="shared" si="16"/>
        <v>1</v>
      </c>
      <c r="BR32" s="85">
        <f t="shared" si="16"/>
        <v>1</v>
      </c>
      <c r="BS32" s="85">
        <f t="shared" si="16"/>
        <v>1</v>
      </c>
      <c r="BT32" s="85">
        <f t="shared" si="16"/>
        <v>1</v>
      </c>
      <c r="BU32" s="85">
        <f t="shared" si="16"/>
        <v>1</v>
      </c>
      <c r="BV32" s="85">
        <f t="shared" si="16"/>
        <v>1</v>
      </c>
      <c r="BW32" s="85">
        <f t="shared" si="16"/>
        <v>1</v>
      </c>
      <c r="BX32" s="85">
        <f t="shared" si="16"/>
        <v>1</v>
      </c>
      <c r="BY32" s="85">
        <f t="shared" si="16"/>
        <v>1</v>
      </c>
      <c r="BZ32" s="85">
        <f t="shared" si="16"/>
        <v>1</v>
      </c>
      <c r="CA32" s="85">
        <f t="shared" si="16"/>
        <v>1</v>
      </c>
      <c r="CB32" s="85">
        <f t="shared" si="16"/>
        <v>1</v>
      </c>
      <c r="CC32" s="85">
        <f t="shared" si="16"/>
        <v>1</v>
      </c>
      <c r="CD32" s="85">
        <f t="shared" si="16"/>
        <v>1</v>
      </c>
      <c r="CE32" s="85">
        <f t="shared" si="16"/>
        <v>1</v>
      </c>
      <c r="CF32" s="85">
        <f t="shared" si="16"/>
        <v>1</v>
      </c>
      <c r="CG32" s="85">
        <f t="shared" si="20"/>
        <v>1</v>
      </c>
      <c r="CH32" s="85">
        <f t="shared" si="20"/>
        <v>1</v>
      </c>
      <c r="CI32" s="85">
        <f t="shared" si="20"/>
        <v>1</v>
      </c>
      <c r="CJ32" s="85">
        <f t="shared" si="20"/>
        <v>1</v>
      </c>
      <c r="CK32" s="85">
        <f t="shared" si="20"/>
        <v>1</v>
      </c>
      <c r="CL32" s="85">
        <f t="shared" si="20"/>
        <v>1</v>
      </c>
      <c r="CM32" s="85">
        <f t="shared" si="20"/>
        <v>1</v>
      </c>
      <c r="CN32" s="85">
        <f t="shared" si="20"/>
        <v>1</v>
      </c>
      <c r="CO32" s="85">
        <f t="shared" si="20"/>
        <v>1</v>
      </c>
      <c r="CP32" s="85">
        <f t="shared" si="20"/>
        <v>1</v>
      </c>
      <c r="CQ32" s="85">
        <f t="shared" si="20"/>
        <v>1</v>
      </c>
      <c r="CR32" s="85">
        <f t="shared" si="20"/>
        <v>1</v>
      </c>
      <c r="CS32" s="85">
        <f t="shared" si="20"/>
        <v>1</v>
      </c>
      <c r="CT32" s="85">
        <f t="shared" si="20"/>
        <v>1</v>
      </c>
      <c r="CU32" s="85">
        <f t="shared" si="20"/>
        <v>1</v>
      </c>
      <c r="CV32" s="85">
        <f t="shared" si="20"/>
        <v>1</v>
      </c>
      <c r="CW32" s="85">
        <f t="shared" si="20"/>
        <v>1</v>
      </c>
      <c r="CX32" s="85">
        <f t="shared" si="20"/>
        <v>1</v>
      </c>
      <c r="CY32" s="85">
        <f t="shared" si="20"/>
        <v>1</v>
      </c>
      <c r="CZ32" s="85">
        <f t="shared" si="20"/>
        <v>1</v>
      </c>
      <c r="DA32" s="85">
        <f t="shared" si="20"/>
        <v>1</v>
      </c>
      <c r="DB32" s="85">
        <f t="shared" si="20"/>
        <v>1</v>
      </c>
      <c r="DC32" s="85">
        <f t="shared" si="20"/>
        <v>1</v>
      </c>
      <c r="DD32" s="85">
        <f t="shared" si="20"/>
        <v>1</v>
      </c>
      <c r="DE32" s="85">
        <f t="shared" si="20"/>
        <v>1</v>
      </c>
      <c r="DF32" s="85">
        <f t="shared" si="20"/>
        <v>1</v>
      </c>
      <c r="DG32" s="85">
        <f t="shared" si="20"/>
        <v>1</v>
      </c>
      <c r="DH32" s="85">
        <f t="shared" si="20"/>
        <v>1</v>
      </c>
      <c r="DI32" s="85">
        <f t="shared" si="20"/>
        <v>1</v>
      </c>
      <c r="DJ32" s="85">
        <f t="shared" si="20"/>
        <v>1</v>
      </c>
      <c r="DK32" s="85">
        <f t="shared" si="20"/>
        <v>1</v>
      </c>
      <c r="DL32" s="85">
        <f t="shared" si="20"/>
        <v>1</v>
      </c>
      <c r="DM32" s="85">
        <f t="shared" si="20"/>
        <v>1</v>
      </c>
      <c r="DN32" s="85">
        <f t="shared" si="20"/>
        <v>1</v>
      </c>
      <c r="DO32" s="85">
        <f t="shared" si="20"/>
        <v>1</v>
      </c>
      <c r="DP32" s="85">
        <f t="shared" si="20"/>
        <v>1</v>
      </c>
      <c r="DQ32" s="85">
        <f t="shared" si="20"/>
        <v>1</v>
      </c>
      <c r="DR32" s="85">
        <f t="shared" si="20"/>
        <v>1</v>
      </c>
      <c r="DS32" s="79" t="s">
        <v>32</v>
      </c>
    </row>
    <row r="33" spans="2:123" x14ac:dyDescent="0.45">
      <c r="B33" s="80">
        <f t="shared" si="7"/>
        <v>21</v>
      </c>
      <c r="C33" s="81">
        <f t="shared" si="6"/>
        <v>1.6666666666666661</v>
      </c>
      <c r="D33" s="82">
        <f t="shared" si="8"/>
        <v>20</v>
      </c>
      <c r="E33" s="83">
        <f t="shared" si="10"/>
        <v>0.05</v>
      </c>
      <c r="F33" s="85"/>
      <c r="G33" s="85">
        <f t="shared" si="11"/>
        <v>0.05</v>
      </c>
      <c r="H33" s="85">
        <f t="shared" si="11"/>
        <v>0.1</v>
      </c>
      <c r="I33" s="85">
        <f t="shared" si="11"/>
        <v>0.15000000000000002</v>
      </c>
      <c r="J33" s="85">
        <f t="shared" si="11"/>
        <v>0.2</v>
      </c>
      <c r="K33" s="85">
        <f t="shared" si="11"/>
        <v>0.25</v>
      </c>
      <c r="L33" s="85">
        <f t="shared" si="11"/>
        <v>0.30000000000000004</v>
      </c>
      <c r="M33" s="85">
        <f t="shared" si="11"/>
        <v>0.35000000000000003</v>
      </c>
      <c r="N33" s="85">
        <f t="shared" si="11"/>
        <v>0.4</v>
      </c>
      <c r="O33" s="85">
        <f t="shared" si="11"/>
        <v>0.45</v>
      </c>
      <c r="P33" s="85">
        <f t="shared" si="11"/>
        <v>0.5</v>
      </c>
      <c r="Q33" s="85">
        <f t="shared" si="11"/>
        <v>0.55000000000000004</v>
      </c>
      <c r="R33" s="85">
        <f t="shared" si="11"/>
        <v>0.60000000000000009</v>
      </c>
      <c r="S33" s="85">
        <f t="shared" si="11"/>
        <v>0.65</v>
      </c>
      <c r="T33" s="85">
        <f t="shared" si="11"/>
        <v>0.70000000000000007</v>
      </c>
      <c r="U33" s="85">
        <f t="shared" si="11"/>
        <v>0.75</v>
      </c>
      <c r="V33" s="85">
        <f t="shared" si="11"/>
        <v>0.8</v>
      </c>
      <c r="W33" s="85">
        <f t="shared" si="18"/>
        <v>0.85000000000000009</v>
      </c>
      <c r="X33" s="85">
        <f t="shared" si="18"/>
        <v>0.9</v>
      </c>
      <c r="Y33" s="85">
        <f t="shared" si="18"/>
        <v>0.95000000000000007</v>
      </c>
      <c r="Z33" s="85">
        <f t="shared" si="18"/>
        <v>1</v>
      </c>
      <c r="AA33" s="85">
        <f t="shared" si="18"/>
        <v>1</v>
      </c>
      <c r="AB33" s="85">
        <f t="shared" si="18"/>
        <v>1</v>
      </c>
      <c r="AC33" s="85">
        <f t="shared" si="18"/>
        <v>1</v>
      </c>
      <c r="AD33" s="85">
        <f t="shared" si="18"/>
        <v>1</v>
      </c>
      <c r="AE33" s="85">
        <f t="shared" si="18"/>
        <v>1</v>
      </c>
      <c r="AF33" s="85">
        <f t="shared" si="18"/>
        <v>1</v>
      </c>
      <c r="AG33" s="85">
        <f t="shared" si="18"/>
        <v>1</v>
      </c>
      <c r="AH33" s="85">
        <f t="shared" si="18"/>
        <v>1</v>
      </c>
      <c r="AI33" s="85">
        <f t="shared" si="18"/>
        <v>1</v>
      </c>
      <c r="AJ33" s="85">
        <f t="shared" si="18"/>
        <v>1</v>
      </c>
      <c r="AK33" s="85">
        <f t="shared" si="18"/>
        <v>1</v>
      </c>
      <c r="AL33" s="85">
        <f t="shared" si="18"/>
        <v>1</v>
      </c>
      <c r="AM33" s="85">
        <f t="shared" si="14"/>
        <v>1</v>
      </c>
      <c r="AN33" s="85">
        <f t="shared" si="14"/>
        <v>1</v>
      </c>
      <c r="AO33" s="85">
        <f t="shared" si="14"/>
        <v>1</v>
      </c>
      <c r="AP33" s="85">
        <f t="shared" si="14"/>
        <v>1</v>
      </c>
      <c r="AQ33" s="85">
        <f t="shared" si="14"/>
        <v>1</v>
      </c>
      <c r="AR33" s="85">
        <f t="shared" si="14"/>
        <v>1</v>
      </c>
      <c r="AS33" s="85">
        <f t="shared" si="14"/>
        <v>1</v>
      </c>
      <c r="AT33" s="85">
        <f t="shared" si="14"/>
        <v>1</v>
      </c>
      <c r="AU33" s="85">
        <f t="shared" si="14"/>
        <v>1</v>
      </c>
      <c r="AV33" s="85">
        <f t="shared" si="14"/>
        <v>1</v>
      </c>
      <c r="AW33" s="85">
        <f t="shared" si="14"/>
        <v>1</v>
      </c>
      <c r="AX33" s="85">
        <f t="shared" si="14"/>
        <v>1</v>
      </c>
      <c r="AY33" s="85">
        <f t="shared" si="14"/>
        <v>1</v>
      </c>
      <c r="AZ33" s="85">
        <f t="shared" si="14"/>
        <v>1</v>
      </c>
      <c r="BA33" s="85">
        <f t="shared" si="15"/>
        <v>1</v>
      </c>
      <c r="BB33" s="85">
        <f t="shared" si="15"/>
        <v>1</v>
      </c>
      <c r="BC33" s="85">
        <f t="shared" si="15"/>
        <v>1</v>
      </c>
      <c r="BD33" s="85">
        <f t="shared" si="15"/>
        <v>1</v>
      </c>
      <c r="BE33" s="85">
        <f t="shared" si="15"/>
        <v>1</v>
      </c>
      <c r="BF33" s="85">
        <f t="shared" si="15"/>
        <v>1</v>
      </c>
      <c r="BG33" s="85">
        <f t="shared" si="15"/>
        <v>1</v>
      </c>
      <c r="BH33" s="85">
        <f t="shared" si="15"/>
        <v>1</v>
      </c>
      <c r="BI33" s="85">
        <f t="shared" si="15"/>
        <v>1</v>
      </c>
      <c r="BJ33" s="85">
        <f t="shared" si="15"/>
        <v>1</v>
      </c>
      <c r="BK33" s="85">
        <f t="shared" si="15"/>
        <v>1</v>
      </c>
      <c r="BL33" s="85">
        <f t="shared" si="15"/>
        <v>1</v>
      </c>
      <c r="BM33" s="85">
        <f t="shared" si="15"/>
        <v>1</v>
      </c>
      <c r="BN33" s="85">
        <f t="shared" si="15"/>
        <v>1</v>
      </c>
      <c r="BO33" s="85">
        <f t="shared" si="15"/>
        <v>1</v>
      </c>
      <c r="BP33" s="85">
        <f t="shared" si="15"/>
        <v>1</v>
      </c>
      <c r="BQ33" s="85">
        <f t="shared" si="16"/>
        <v>1</v>
      </c>
      <c r="BR33" s="85">
        <f t="shared" si="16"/>
        <v>1</v>
      </c>
      <c r="BS33" s="85">
        <f t="shared" si="16"/>
        <v>1</v>
      </c>
      <c r="BT33" s="85">
        <f t="shared" si="16"/>
        <v>1</v>
      </c>
      <c r="BU33" s="85">
        <f t="shared" si="16"/>
        <v>1</v>
      </c>
      <c r="BV33" s="85">
        <f t="shared" si="16"/>
        <v>1</v>
      </c>
      <c r="BW33" s="85">
        <f t="shared" si="16"/>
        <v>1</v>
      </c>
      <c r="BX33" s="85">
        <f t="shared" si="16"/>
        <v>1</v>
      </c>
      <c r="BY33" s="85">
        <f t="shared" si="16"/>
        <v>1</v>
      </c>
      <c r="BZ33" s="85">
        <f t="shared" si="16"/>
        <v>1</v>
      </c>
      <c r="CA33" s="85">
        <f t="shared" si="16"/>
        <v>1</v>
      </c>
      <c r="CB33" s="85">
        <f t="shared" si="16"/>
        <v>1</v>
      </c>
      <c r="CC33" s="85">
        <f t="shared" si="16"/>
        <v>1</v>
      </c>
      <c r="CD33" s="85">
        <f t="shared" si="16"/>
        <v>1</v>
      </c>
      <c r="CE33" s="85">
        <f t="shared" si="16"/>
        <v>1</v>
      </c>
      <c r="CF33" s="85">
        <f t="shared" si="16"/>
        <v>1</v>
      </c>
      <c r="CG33" s="85">
        <f t="shared" si="20"/>
        <v>1</v>
      </c>
      <c r="CH33" s="85">
        <f t="shared" si="20"/>
        <v>1</v>
      </c>
      <c r="CI33" s="85">
        <f t="shared" si="20"/>
        <v>1</v>
      </c>
      <c r="CJ33" s="85">
        <f t="shared" si="20"/>
        <v>1</v>
      </c>
      <c r="CK33" s="85">
        <f t="shared" si="20"/>
        <v>1</v>
      </c>
      <c r="CL33" s="85">
        <f t="shared" si="20"/>
        <v>1</v>
      </c>
      <c r="CM33" s="85">
        <f t="shared" si="20"/>
        <v>1</v>
      </c>
      <c r="CN33" s="85">
        <f t="shared" si="20"/>
        <v>1</v>
      </c>
      <c r="CO33" s="85">
        <f t="shared" si="20"/>
        <v>1</v>
      </c>
      <c r="CP33" s="85">
        <f t="shared" si="20"/>
        <v>1</v>
      </c>
      <c r="CQ33" s="85">
        <f t="shared" si="20"/>
        <v>1</v>
      </c>
      <c r="CR33" s="85">
        <f t="shared" si="20"/>
        <v>1</v>
      </c>
      <c r="CS33" s="85">
        <f t="shared" si="20"/>
        <v>1</v>
      </c>
      <c r="CT33" s="85">
        <f t="shared" si="20"/>
        <v>1</v>
      </c>
      <c r="CU33" s="85">
        <f t="shared" si="20"/>
        <v>1</v>
      </c>
      <c r="CV33" s="85">
        <f t="shared" si="20"/>
        <v>1</v>
      </c>
      <c r="CW33" s="85">
        <f t="shared" si="20"/>
        <v>1</v>
      </c>
      <c r="CX33" s="85">
        <f t="shared" si="20"/>
        <v>1</v>
      </c>
      <c r="CY33" s="85">
        <f t="shared" si="20"/>
        <v>1</v>
      </c>
      <c r="CZ33" s="85">
        <f t="shared" si="20"/>
        <v>1</v>
      </c>
      <c r="DA33" s="85">
        <f t="shared" si="20"/>
        <v>1</v>
      </c>
      <c r="DB33" s="85">
        <f t="shared" si="20"/>
        <v>1</v>
      </c>
      <c r="DC33" s="85">
        <f t="shared" si="20"/>
        <v>1</v>
      </c>
      <c r="DD33" s="85">
        <f t="shared" si="20"/>
        <v>1</v>
      </c>
      <c r="DE33" s="85">
        <f t="shared" si="20"/>
        <v>1</v>
      </c>
      <c r="DF33" s="85">
        <f t="shared" si="20"/>
        <v>1</v>
      </c>
      <c r="DG33" s="85">
        <f t="shared" si="20"/>
        <v>1</v>
      </c>
      <c r="DH33" s="85">
        <f t="shared" si="20"/>
        <v>1</v>
      </c>
      <c r="DI33" s="85">
        <f t="shared" si="20"/>
        <v>1</v>
      </c>
      <c r="DJ33" s="85">
        <f t="shared" si="20"/>
        <v>1</v>
      </c>
      <c r="DK33" s="85">
        <f t="shared" si="20"/>
        <v>1</v>
      </c>
      <c r="DL33" s="85">
        <f t="shared" si="20"/>
        <v>1</v>
      </c>
      <c r="DM33" s="85">
        <f t="shared" si="20"/>
        <v>1</v>
      </c>
      <c r="DN33" s="85">
        <f t="shared" si="20"/>
        <v>1</v>
      </c>
      <c r="DO33" s="85">
        <f t="shared" si="20"/>
        <v>1</v>
      </c>
      <c r="DP33" s="85">
        <f t="shared" si="20"/>
        <v>1</v>
      </c>
      <c r="DQ33" s="85">
        <f t="shared" si="20"/>
        <v>1</v>
      </c>
      <c r="DR33" s="85">
        <f t="shared" si="20"/>
        <v>1</v>
      </c>
      <c r="DS33" s="79" t="s">
        <v>32</v>
      </c>
    </row>
    <row r="34" spans="2:123" x14ac:dyDescent="0.45">
      <c r="B34" s="80">
        <f t="shared" si="7"/>
        <v>22</v>
      </c>
      <c r="C34" s="81">
        <f t="shared" si="6"/>
        <v>1.7499999999999993</v>
      </c>
      <c r="D34" s="82">
        <f t="shared" si="8"/>
        <v>21</v>
      </c>
      <c r="E34" s="83">
        <f t="shared" si="10"/>
        <v>4.7619047619047616E-2</v>
      </c>
      <c r="F34" s="85"/>
      <c r="G34" s="85">
        <f t="shared" si="11"/>
        <v>4.7619047619047616E-2</v>
      </c>
      <c r="H34" s="85">
        <f t="shared" si="11"/>
        <v>9.5238095238095233E-2</v>
      </c>
      <c r="I34" s="85">
        <f t="shared" si="11"/>
        <v>0.14285714285714285</v>
      </c>
      <c r="J34" s="85">
        <f t="shared" si="11"/>
        <v>0.19047619047619047</v>
      </c>
      <c r="K34" s="85">
        <f t="shared" si="11"/>
        <v>0.23809523809523808</v>
      </c>
      <c r="L34" s="85">
        <f t="shared" si="11"/>
        <v>0.2857142857142857</v>
      </c>
      <c r="M34" s="85">
        <f t="shared" si="11"/>
        <v>0.33333333333333331</v>
      </c>
      <c r="N34" s="85">
        <f t="shared" si="11"/>
        <v>0.38095238095238093</v>
      </c>
      <c r="O34" s="85">
        <f t="shared" si="11"/>
        <v>0.42857142857142855</v>
      </c>
      <c r="P34" s="85">
        <f t="shared" si="11"/>
        <v>0.47619047619047616</v>
      </c>
      <c r="Q34" s="85">
        <f t="shared" si="11"/>
        <v>0.52380952380952372</v>
      </c>
      <c r="R34" s="85">
        <f t="shared" si="11"/>
        <v>0.5714285714285714</v>
      </c>
      <c r="S34" s="85">
        <f t="shared" si="11"/>
        <v>0.61904761904761907</v>
      </c>
      <c r="T34" s="85">
        <f t="shared" si="11"/>
        <v>0.66666666666666663</v>
      </c>
      <c r="U34" s="85">
        <f t="shared" si="11"/>
        <v>0.71428571428571419</v>
      </c>
      <c r="V34" s="85">
        <f t="shared" si="11"/>
        <v>0.76190476190476186</v>
      </c>
      <c r="W34" s="85">
        <f t="shared" si="18"/>
        <v>0.80952380952380953</v>
      </c>
      <c r="X34" s="85">
        <f t="shared" si="18"/>
        <v>0.8571428571428571</v>
      </c>
      <c r="Y34" s="85">
        <f t="shared" si="18"/>
        <v>0.90476190476190466</v>
      </c>
      <c r="Z34" s="85">
        <f t="shared" si="18"/>
        <v>0.95238095238095233</v>
      </c>
      <c r="AA34" s="85">
        <f t="shared" si="18"/>
        <v>1</v>
      </c>
      <c r="AB34" s="85">
        <f t="shared" si="18"/>
        <v>1</v>
      </c>
      <c r="AC34" s="85">
        <f t="shared" si="18"/>
        <v>1</v>
      </c>
      <c r="AD34" s="85">
        <f t="shared" si="18"/>
        <v>1</v>
      </c>
      <c r="AE34" s="85">
        <f t="shared" si="18"/>
        <v>1</v>
      </c>
      <c r="AF34" s="85">
        <f t="shared" si="18"/>
        <v>1</v>
      </c>
      <c r="AG34" s="85">
        <f t="shared" si="18"/>
        <v>1</v>
      </c>
      <c r="AH34" s="85">
        <f t="shared" si="18"/>
        <v>1</v>
      </c>
      <c r="AI34" s="85">
        <f t="shared" si="18"/>
        <v>1</v>
      </c>
      <c r="AJ34" s="85">
        <f t="shared" si="18"/>
        <v>1</v>
      </c>
      <c r="AK34" s="85">
        <f t="shared" si="18"/>
        <v>1</v>
      </c>
      <c r="AL34" s="85">
        <f t="shared" si="18"/>
        <v>1</v>
      </c>
      <c r="AM34" s="85">
        <f t="shared" si="14"/>
        <v>1</v>
      </c>
      <c r="AN34" s="85">
        <f t="shared" si="14"/>
        <v>1</v>
      </c>
      <c r="AO34" s="85">
        <f t="shared" si="14"/>
        <v>1</v>
      </c>
      <c r="AP34" s="85">
        <f t="shared" si="14"/>
        <v>1</v>
      </c>
      <c r="AQ34" s="85">
        <f t="shared" si="14"/>
        <v>1</v>
      </c>
      <c r="AR34" s="85">
        <f t="shared" si="14"/>
        <v>1</v>
      </c>
      <c r="AS34" s="85">
        <f t="shared" si="14"/>
        <v>1</v>
      </c>
      <c r="AT34" s="85">
        <f t="shared" si="14"/>
        <v>1</v>
      </c>
      <c r="AU34" s="85">
        <f t="shared" si="14"/>
        <v>1</v>
      </c>
      <c r="AV34" s="85">
        <f t="shared" si="14"/>
        <v>1</v>
      </c>
      <c r="AW34" s="85">
        <f t="shared" si="14"/>
        <v>1</v>
      </c>
      <c r="AX34" s="85">
        <f t="shared" si="14"/>
        <v>1</v>
      </c>
      <c r="AY34" s="85">
        <f t="shared" si="14"/>
        <v>1</v>
      </c>
      <c r="AZ34" s="85">
        <f t="shared" si="14"/>
        <v>1</v>
      </c>
      <c r="BA34" s="85">
        <f t="shared" si="15"/>
        <v>1</v>
      </c>
      <c r="BB34" s="85">
        <f t="shared" si="15"/>
        <v>1</v>
      </c>
      <c r="BC34" s="85">
        <f t="shared" si="15"/>
        <v>1</v>
      </c>
      <c r="BD34" s="85">
        <f t="shared" si="15"/>
        <v>1</v>
      </c>
      <c r="BE34" s="85">
        <f t="shared" si="15"/>
        <v>1</v>
      </c>
      <c r="BF34" s="85">
        <f t="shared" si="15"/>
        <v>1</v>
      </c>
      <c r="BG34" s="85">
        <f t="shared" si="15"/>
        <v>1</v>
      </c>
      <c r="BH34" s="85">
        <f t="shared" si="15"/>
        <v>1</v>
      </c>
      <c r="BI34" s="85">
        <f t="shared" si="15"/>
        <v>1</v>
      </c>
      <c r="BJ34" s="85">
        <f t="shared" si="15"/>
        <v>1</v>
      </c>
      <c r="BK34" s="85">
        <f t="shared" si="15"/>
        <v>1</v>
      </c>
      <c r="BL34" s="85">
        <f t="shared" si="15"/>
        <v>1</v>
      </c>
      <c r="BM34" s="85">
        <f t="shared" si="15"/>
        <v>1</v>
      </c>
      <c r="BN34" s="85">
        <f t="shared" si="15"/>
        <v>1</v>
      </c>
      <c r="BO34" s="85">
        <f t="shared" si="15"/>
        <v>1</v>
      </c>
      <c r="BP34" s="85">
        <f t="shared" si="15"/>
        <v>1</v>
      </c>
      <c r="BQ34" s="85">
        <f t="shared" si="16"/>
        <v>1</v>
      </c>
      <c r="BR34" s="85">
        <f t="shared" si="16"/>
        <v>1</v>
      </c>
      <c r="BS34" s="85">
        <f t="shared" si="16"/>
        <v>1</v>
      </c>
      <c r="BT34" s="85">
        <f t="shared" si="16"/>
        <v>1</v>
      </c>
      <c r="BU34" s="85">
        <f t="shared" si="16"/>
        <v>1</v>
      </c>
      <c r="BV34" s="85">
        <f t="shared" si="16"/>
        <v>1</v>
      </c>
      <c r="BW34" s="85">
        <f t="shared" si="16"/>
        <v>1</v>
      </c>
      <c r="BX34" s="85">
        <f t="shared" si="16"/>
        <v>1</v>
      </c>
      <c r="BY34" s="85">
        <f t="shared" si="16"/>
        <v>1</v>
      </c>
      <c r="BZ34" s="85">
        <f t="shared" si="16"/>
        <v>1</v>
      </c>
      <c r="CA34" s="85">
        <f t="shared" si="16"/>
        <v>1</v>
      </c>
      <c r="CB34" s="85">
        <f t="shared" si="16"/>
        <v>1</v>
      </c>
      <c r="CC34" s="85">
        <f t="shared" si="16"/>
        <v>1</v>
      </c>
      <c r="CD34" s="85">
        <f t="shared" si="16"/>
        <v>1</v>
      </c>
      <c r="CE34" s="85">
        <f t="shared" si="16"/>
        <v>1</v>
      </c>
      <c r="CF34" s="85">
        <f t="shared" si="16"/>
        <v>1</v>
      </c>
      <c r="CG34" s="85">
        <f t="shared" si="20"/>
        <v>1</v>
      </c>
      <c r="CH34" s="85">
        <f t="shared" si="20"/>
        <v>1</v>
      </c>
      <c r="CI34" s="85">
        <f t="shared" si="20"/>
        <v>1</v>
      </c>
      <c r="CJ34" s="85">
        <f t="shared" si="20"/>
        <v>1</v>
      </c>
      <c r="CK34" s="85">
        <f t="shared" si="20"/>
        <v>1</v>
      </c>
      <c r="CL34" s="85">
        <f t="shared" si="20"/>
        <v>1</v>
      </c>
      <c r="CM34" s="85">
        <f t="shared" si="20"/>
        <v>1</v>
      </c>
      <c r="CN34" s="85">
        <f t="shared" si="20"/>
        <v>1</v>
      </c>
      <c r="CO34" s="85">
        <f t="shared" si="20"/>
        <v>1</v>
      </c>
      <c r="CP34" s="85">
        <f t="shared" si="20"/>
        <v>1</v>
      </c>
      <c r="CQ34" s="85">
        <f t="shared" si="20"/>
        <v>1</v>
      </c>
      <c r="CR34" s="85">
        <f t="shared" si="20"/>
        <v>1</v>
      </c>
      <c r="CS34" s="85">
        <f t="shared" si="20"/>
        <v>1</v>
      </c>
      <c r="CT34" s="85">
        <f t="shared" si="20"/>
        <v>1</v>
      </c>
      <c r="CU34" s="85">
        <f t="shared" si="20"/>
        <v>1</v>
      </c>
      <c r="CV34" s="85">
        <f t="shared" si="20"/>
        <v>1</v>
      </c>
      <c r="CW34" s="85">
        <f t="shared" si="20"/>
        <v>1</v>
      </c>
      <c r="CX34" s="85">
        <f t="shared" si="20"/>
        <v>1</v>
      </c>
      <c r="CY34" s="85">
        <f t="shared" si="20"/>
        <v>1</v>
      </c>
      <c r="CZ34" s="85">
        <f t="shared" si="20"/>
        <v>1</v>
      </c>
      <c r="DA34" s="85">
        <f t="shared" si="20"/>
        <v>1</v>
      </c>
      <c r="DB34" s="85">
        <f t="shared" si="20"/>
        <v>1</v>
      </c>
      <c r="DC34" s="85">
        <f t="shared" si="20"/>
        <v>1</v>
      </c>
      <c r="DD34" s="85">
        <f t="shared" si="20"/>
        <v>1</v>
      </c>
      <c r="DE34" s="85">
        <f t="shared" si="20"/>
        <v>1</v>
      </c>
      <c r="DF34" s="85">
        <f t="shared" si="20"/>
        <v>1</v>
      </c>
      <c r="DG34" s="85">
        <f t="shared" si="20"/>
        <v>1</v>
      </c>
      <c r="DH34" s="85">
        <f t="shared" si="20"/>
        <v>1</v>
      </c>
      <c r="DI34" s="85">
        <f t="shared" si="20"/>
        <v>1</v>
      </c>
      <c r="DJ34" s="85">
        <f t="shared" si="20"/>
        <v>1</v>
      </c>
      <c r="DK34" s="85">
        <f t="shared" si="20"/>
        <v>1</v>
      </c>
      <c r="DL34" s="85">
        <f t="shared" si="20"/>
        <v>1</v>
      </c>
      <c r="DM34" s="85">
        <f t="shared" si="20"/>
        <v>1</v>
      </c>
      <c r="DN34" s="85">
        <f t="shared" si="20"/>
        <v>1</v>
      </c>
      <c r="DO34" s="85">
        <f t="shared" si="20"/>
        <v>1</v>
      </c>
      <c r="DP34" s="85">
        <f t="shared" si="20"/>
        <v>1</v>
      </c>
      <c r="DQ34" s="85">
        <f t="shared" si="20"/>
        <v>1</v>
      </c>
      <c r="DR34" s="85">
        <f t="shared" si="20"/>
        <v>1</v>
      </c>
      <c r="DS34" s="79" t="s">
        <v>32</v>
      </c>
    </row>
    <row r="35" spans="2:123" x14ac:dyDescent="0.45">
      <c r="B35" s="80">
        <f t="shared" si="7"/>
        <v>23</v>
      </c>
      <c r="C35" s="81">
        <f t="shared" si="6"/>
        <v>1.8333333333333326</v>
      </c>
      <c r="D35" s="82">
        <f t="shared" si="8"/>
        <v>22</v>
      </c>
      <c r="E35" s="83">
        <f t="shared" si="10"/>
        <v>4.5454545454545456E-2</v>
      </c>
      <c r="F35" s="85"/>
      <c r="G35" s="85">
        <f t="shared" ref="G35:V50" si="21">IF(G$13&lt;$D35,$E35*G$13,1)</f>
        <v>4.5454545454545456E-2</v>
      </c>
      <c r="H35" s="85">
        <f t="shared" si="21"/>
        <v>9.0909090909090912E-2</v>
      </c>
      <c r="I35" s="85">
        <f t="shared" si="21"/>
        <v>0.13636363636363635</v>
      </c>
      <c r="J35" s="85">
        <f t="shared" si="21"/>
        <v>0.18181818181818182</v>
      </c>
      <c r="K35" s="85">
        <f t="shared" si="21"/>
        <v>0.22727272727272729</v>
      </c>
      <c r="L35" s="85">
        <f t="shared" si="21"/>
        <v>0.27272727272727271</v>
      </c>
      <c r="M35" s="85">
        <f t="shared" si="21"/>
        <v>0.31818181818181818</v>
      </c>
      <c r="N35" s="85">
        <f t="shared" si="21"/>
        <v>0.36363636363636365</v>
      </c>
      <c r="O35" s="85">
        <f t="shared" si="21"/>
        <v>0.40909090909090912</v>
      </c>
      <c r="P35" s="85">
        <f t="shared" si="21"/>
        <v>0.45454545454545459</v>
      </c>
      <c r="Q35" s="85">
        <f t="shared" si="21"/>
        <v>0.5</v>
      </c>
      <c r="R35" s="85">
        <f t="shared" si="21"/>
        <v>0.54545454545454541</v>
      </c>
      <c r="S35" s="85">
        <f t="shared" si="21"/>
        <v>0.59090909090909094</v>
      </c>
      <c r="T35" s="85">
        <f t="shared" si="21"/>
        <v>0.63636363636363635</v>
      </c>
      <c r="U35" s="85">
        <f t="shared" si="21"/>
        <v>0.68181818181818188</v>
      </c>
      <c r="V35" s="85">
        <f t="shared" si="21"/>
        <v>0.72727272727272729</v>
      </c>
      <c r="W35" s="85">
        <f t="shared" si="18"/>
        <v>0.77272727272727271</v>
      </c>
      <c r="X35" s="85">
        <f t="shared" si="18"/>
        <v>0.81818181818181823</v>
      </c>
      <c r="Y35" s="85">
        <f t="shared" si="18"/>
        <v>0.86363636363636365</v>
      </c>
      <c r="Z35" s="85">
        <f t="shared" si="18"/>
        <v>0.90909090909090917</v>
      </c>
      <c r="AA35" s="85">
        <f t="shared" si="18"/>
        <v>0.95454545454545459</v>
      </c>
      <c r="AB35" s="85">
        <f t="shared" si="18"/>
        <v>1</v>
      </c>
      <c r="AC35" s="85">
        <f t="shared" si="18"/>
        <v>1</v>
      </c>
      <c r="AD35" s="85">
        <f t="shared" si="18"/>
        <v>1</v>
      </c>
      <c r="AE35" s="85">
        <f t="shared" si="18"/>
        <v>1</v>
      </c>
      <c r="AF35" s="85">
        <f t="shared" si="18"/>
        <v>1</v>
      </c>
      <c r="AG35" s="85">
        <f t="shared" si="18"/>
        <v>1</v>
      </c>
      <c r="AH35" s="85">
        <f t="shared" si="18"/>
        <v>1</v>
      </c>
      <c r="AI35" s="85">
        <f t="shared" si="18"/>
        <v>1</v>
      </c>
      <c r="AJ35" s="85">
        <f t="shared" si="18"/>
        <v>1</v>
      </c>
      <c r="AK35" s="85">
        <f t="shared" si="18"/>
        <v>1</v>
      </c>
      <c r="AL35" s="85">
        <f t="shared" si="18"/>
        <v>1</v>
      </c>
      <c r="AM35" s="85">
        <f t="shared" si="14"/>
        <v>1</v>
      </c>
      <c r="AN35" s="85">
        <f t="shared" si="14"/>
        <v>1</v>
      </c>
      <c r="AO35" s="85">
        <f t="shared" si="14"/>
        <v>1</v>
      </c>
      <c r="AP35" s="85">
        <f t="shared" si="14"/>
        <v>1</v>
      </c>
      <c r="AQ35" s="85">
        <f t="shared" si="14"/>
        <v>1</v>
      </c>
      <c r="AR35" s="85">
        <f t="shared" si="14"/>
        <v>1</v>
      </c>
      <c r="AS35" s="85">
        <f t="shared" si="14"/>
        <v>1</v>
      </c>
      <c r="AT35" s="85">
        <f t="shared" si="14"/>
        <v>1</v>
      </c>
      <c r="AU35" s="85">
        <f t="shared" si="14"/>
        <v>1</v>
      </c>
      <c r="AV35" s="85">
        <f t="shared" si="14"/>
        <v>1</v>
      </c>
      <c r="AW35" s="85">
        <f t="shared" si="14"/>
        <v>1</v>
      </c>
      <c r="AX35" s="85">
        <f t="shared" si="14"/>
        <v>1</v>
      </c>
      <c r="AY35" s="85">
        <f t="shared" si="14"/>
        <v>1</v>
      </c>
      <c r="AZ35" s="85">
        <f t="shared" si="14"/>
        <v>1</v>
      </c>
      <c r="BA35" s="85">
        <f t="shared" si="15"/>
        <v>1</v>
      </c>
      <c r="BB35" s="85">
        <f t="shared" si="15"/>
        <v>1</v>
      </c>
      <c r="BC35" s="85">
        <f t="shared" si="15"/>
        <v>1</v>
      </c>
      <c r="BD35" s="85">
        <f t="shared" si="15"/>
        <v>1</v>
      </c>
      <c r="BE35" s="85">
        <f t="shared" si="15"/>
        <v>1</v>
      </c>
      <c r="BF35" s="85">
        <f t="shared" si="15"/>
        <v>1</v>
      </c>
      <c r="BG35" s="85">
        <f t="shared" si="15"/>
        <v>1</v>
      </c>
      <c r="BH35" s="85">
        <f t="shared" si="15"/>
        <v>1</v>
      </c>
      <c r="BI35" s="85">
        <f t="shared" si="15"/>
        <v>1</v>
      </c>
      <c r="BJ35" s="85">
        <f t="shared" si="15"/>
        <v>1</v>
      </c>
      <c r="BK35" s="85">
        <f t="shared" si="15"/>
        <v>1</v>
      </c>
      <c r="BL35" s="85">
        <f t="shared" si="15"/>
        <v>1</v>
      </c>
      <c r="BM35" s="85">
        <f t="shared" si="15"/>
        <v>1</v>
      </c>
      <c r="BN35" s="85">
        <f t="shared" si="15"/>
        <v>1</v>
      </c>
      <c r="BO35" s="85">
        <f t="shared" si="15"/>
        <v>1</v>
      </c>
      <c r="BP35" s="85">
        <f t="shared" si="15"/>
        <v>1</v>
      </c>
      <c r="BQ35" s="85">
        <f t="shared" si="16"/>
        <v>1</v>
      </c>
      <c r="BR35" s="85">
        <f t="shared" si="16"/>
        <v>1</v>
      </c>
      <c r="BS35" s="85">
        <f t="shared" si="16"/>
        <v>1</v>
      </c>
      <c r="BT35" s="85">
        <f t="shared" si="16"/>
        <v>1</v>
      </c>
      <c r="BU35" s="85">
        <f t="shared" si="16"/>
        <v>1</v>
      </c>
      <c r="BV35" s="85">
        <f t="shared" si="16"/>
        <v>1</v>
      </c>
      <c r="BW35" s="85">
        <f t="shared" si="16"/>
        <v>1</v>
      </c>
      <c r="BX35" s="85">
        <f t="shared" si="16"/>
        <v>1</v>
      </c>
      <c r="BY35" s="85">
        <f t="shared" si="16"/>
        <v>1</v>
      </c>
      <c r="BZ35" s="85">
        <f t="shared" si="16"/>
        <v>1</v>
      </c>
      <c r="CA35" s="85">
        <f t="shared" si="16"/>
        <v>1</v>
      </c>
      <c r="CB35" s="85">
        <f t="shared" si="16"/>
        <v>1</v>
      </c>
      <c r="CC35" s="85">
        <f t="shared" si="16"/>
        <v>1</v>
      </c>
      <c r="CD35" s="85">
        <f t="shared" si="16"/>
        <v>1</v>
      </c>
      <c r="CE35" s="85">
        <f t="shared" si="16"/>
        <v>1</v>
      </c>
      <c r="CF35" s="85">
        <f t="shared" si="16"/>
        <v>1</v>
      </c>
      <c r="CG35" s="85">
        <f t="shared" si="20"/>
        <v>1</v>
      </c>
      <c r="CH35" s="85">
        <f t="shared" si="20"/>
        <v>1</v>
      </c>
      <c r="CI35" s="85">
        <f t="shared" si="20"/>
        <v>1</v>
      </c>
      <c r="CJ35" s="85">
        <f t="shared" si="20"/>
        <v>1</v>
      </c>
      <c r="CK35" s="85">
        <f t="shared" si="20"/>
        <v>1</v>
      </c>
      <c r="CL35" s="85">
        <f t="shared" si="20"/>
        <v>1</v>
      </c>
      <c r="CM35" s="85">
        <f t="shared" si="20"/>
        <v>1</v>
      </c>
      <c r="CN35" s="85">
        <f t="shared" si="20"/>
        <v>1</v>
      </c>
      <c r="CO35" s="85">
        <f t="shared" si="20"/>
        <v>1</v>
      </c>
      <c r="CP35" s="85">
        <f t="shared" si="20"/>
        <v>1</v>
      </c>
      <c r="CQ35" s="85">
        <f t="shared" si="20"/>
        <v>1</v>
      </c>
      <c r="CR35" s="85">
        <f t="shared" si="20"/>
        <v>1</v>
      </c>
      <c r="CS35" s="85">
        <f t="shared" si="20"/>
        <v>1</v>
      </c>
      <c r="CT35" s="85">
        <f t="shared" si="20"/>
        <v>1</v>
      </c>
      <c r="CU35" s="85">
        <f t="shared" si="20"/>
        <v>1</v>
      </c>
      <c r="CV35" s="85">
        <f t="shared" si="20"/>
        <v>1</v>
      </c>
      <c r="CW35" s="85">
        <f t="shared" si="20"/>
        <v>1</v>
      </c>
      <c r="CX35" s="85">
        <f t="shared" si="20"/>
        <v>1</v>
      </c>
      <c r="CY35" s="85">
        <f t="shared" si="20"/>
        <v>1</v>
      </c>
      <c r="CZ35" s="85">
        <f t="shared" si="20"/>
        <v>1</v>
      </c>
      <c r="DA35" s="85">
        <f t="shared" si="20"/>
        <v>1</v>
      </c>
      <c r="DB35" s="85">
        <f t="shared" si="20"/>
        <v>1</v>
      </c>
      <c r="DC35" s="85">
        <f t="shared" si="20"/>
        <v>1</v>
      </c>
      <c r="DD35" s="85">
        <f t="shared" si="20"/>
        <v>1</v>
      </c>
      <c r="DE35" s="85">
        <f t="shared" si="20"/>
        <v>1</v>
      </c>
      <c r="DF35" s="85">
        <f t="shared" si="20"/>
        <v>1</v>
      </c>
      <c r="DG35" s="85">
        <f t="shared" si="20"/>
        <v>1</v>
      </c>
      <c r="DH35" s="85">
        <f t="shared" si="20"/>
        <v>1</v>
      </c>
      <c r="DI35" s="85">
        <f t="shared" si="20"/>
        <v>1</v>
      </c>
      <c r="DJ35" s="85">
        <f t="shared" si="20"/>
        <v>1</v>
      </c>
      <c r="DK35" s="85">
        <f t="shared" si="20"/>
        <v>1</v>
      </c>
      <c r="DL35" s="85">
        <f t="shared" si="20"/>
        <v>1</v>
      </c>
      <c r="DM35" s="85">
        <f t="shared" si="20"/>
        <v>1</v>
      </c>
      <c r="DN35" s="85">
        <f t="shared" si="20"/>
        <v>1</v>
      </c>
      <c r="DO35" s="85">
        <f t="shared" si="20"/>
        <v>1</v>
      </c>
      <c r="DP35" s="85">
        <f t="shared" si="20"/>
        <v>1</v>
      </c>
      <c r="DQ35" s="85">
        <f t="shared" si="20"/>
        <v>1</v>
      </c>
      <c r="DR35" s="85">
        <f t="shared" si="20"/>
        <v>1</v>
      </c>
      <c r="DS35" s="79" t="s">
        <v>32</v>
      </c>
    </row>
    <row r="36" spans="2:123" x14ac:dyDescent="0.45">
      <c r="B36" s="80">
        <f t="shared" si="7"/>
        <v>24</v>
      </c>
      <c r="C36" s="81">
        <f t="shared" si="6"/>
        <v>1.9166666666666659</v>
      </c>
      <c r="D36" s="82">
        <f t="shared" si="8"/>
        <v>23</v>
      </c>
      <c r="E36" s="83">
        <f t="shared" si="10"/>
        <v>4.3478260869565216E-2</v>
      </c>
      <c r="F36" s="85"/>
      <c r="G36" s="85">
        <f t="shared" si="21"/>
        <v>4.3478260869565216E-2</v>
      </c>
      <c r="H36" s="85">
        <f t="shared" si="21"/>
        <v>8.6956521739130432E-2</v>
      </c>
      <c r="I36" s="85">
        <f t="shared" si="21"/>
        <v>0.13043478260869565</v>
      </c>
      <c r="J36" s="85">
        <f t="shared" si="21"/>
        <v>0.17391304347826086</v>
      </c>
      <c r="K36" s="85">
        <f t="shared" si="21"/>
        <v>0.21739130434782608</v>
      </c>
      <c r="L36" s="85">
        <f t="shared" si="21"/>
        <v>0.2608695652173913</v>
      </c>
      <c r="M36" s="85">
        <f t="shared" si="21"/>
        <v>0.30434782608695654</v>
      </c>
      <c r="N36" s="85">
        <f t="shared" si="21"/>
        <v>0.34782608695652173</v>
      </c>
      <c r="O36" s="85">
        <f t="shared" si="21"/>
        <v>0.39130434782608692</v>
      </c>
      <c r="P36" s="85">
        <f t="shared" si="21"/>
        <v>0.43478260869565216</v>
      </c>
      <c r="Q36" s="85">
        <f t="shared" si="21"/>
        <v>0.47826086956521741</v>
      </c>
      <c r="R36" s="85">
        <f t="shared" si="21"/>
        <v>0.52173913043478259</v>
      </c>
      <c r="S36" s="85">
        <f t="shared" si="21"/>
        <v>0.56521739130434778</v>
      </c>
      <c r="T36" s="85">
        <f t="shared" si="21"/>
        <v>0.60869565217391308</v>
      </c>
      <c r="U36" s="85">
        <f t="shared" si="21"/>
        <v>0.65217391304347827</v>
      </c>
      <c r="V36" s="85">
        <f t="shared" si="21"/>
        <v>0.69565217391304346</v>
      </c>
      <c r="W36" s="85">
        <f t="shared" si="18"/>
        <v>0.73913043478260865</v>
      </c>
      <c r="X36" s="85">
        <f t="shared" si="18"/>
        <v>0.78260869565217384</v>
      </c>
      <c r="Y36" s="85">
        <f t="shared" si="18"/>
        <v>0.82608695652173914</v>
      </c>
      <c r="Z36" s="85">
        <f t="shared" si="18"/>
        <v>0.86956521739130432</v>
      </c>
      <c r="AA36" s="85">
        <f t="shared" si="18"/>
        <v>0.91304347826086951</v>
      </c>
      <c r="AB36" s="85">
        <f t="shared" si="18"/>
        <v>0.95652173913043481</v>
      </c>
      <c r="AC36" s="85">
        <f t="shared" si="18"/>
        <v>1</v>
      </c>
      <c r="AD36" s="85">
        <f t="shared" si="18"/>
        <v>1</v>
      </c>
      <c r="AE36" s="85">
        <f t="shared" si="18"/>
        <v>1</v>
      </c>
      <c r="AF36" s="85">
        <f t="shared" si="18"/>
        <v>1</v>
      </c>
      <c r="AG36" s="85">
        <f t="shared" si="18"/>
        <v>1</v>
      </c>
      <c r="AH36" s="85">
        <f t="shared" si="18"/>
        <v>1</v>
      </c>
      <c r="AI36" s="85">
        <f t="shared" si="18"/>
        <v>1</v>
      </c>
      <c r="AJ36" s="85">
        <f t="shared" si="18"/>
        <v>1</v>
      </c>
      <c r="AK36" s="85">
        <f t="shared" si="18"/>
        <v>1</v>
      </c>
      <c r="AL36" s="85">
        <f t="shared" si="18"/>
        <v>1</v>
      </c>
      <c r="AM36" s="85">
        <f t="shared" si="14"/>
        <v>1</v>
      </c>
      <c r="AN36" s="85">
        <f t="shared" si="14"/>
        <v>1</v>
      </c>
      <c r="AO36" s="85">
        <f t="shared" si="14"/>
        <v>1</v>
      </c>
      <c r="AP36" s="85">
        <f t="shared" si="14"/>
        <v>1</v>
      </c>
      <c r="AQ36" s="85">
        <f t="shared" si="14"/>
        <v>1</v>
      </c>
      <c r="AR36" s="85">
        <f t="shared" si="14"/>
        <v>1</v>
      </c>
      <c r="AS36" s="85">
        <f t="shared" si="14"/>
        <v>1</v>
      </c>
      <c r="AT36" s="85">
        <f t="shared" si="14"/>
        <v>1</v>
      </c>
      <c r="AU36" s="85">
        <f t="shared" si="14"/>
        <v>1</v>
      </c>
      <c r="AV36" s="85">
        <f t="shared" si="14"/>
        <v>1</v>
      </c>
      <c r="AW36" s="85">
        <f t="shared" si="14"/>
        <v>1</v>
      </c>
      <c r="AX36" s="85">
        <f t="shared" si="14"/>
        <v>1</v>
      </c>
      <c r="AY36" s="85">
        <f t="shared" si="14"/>
        <v>1</v>
      </c>
      <c r="AZ36" s="85">
        <f t="shared" si="14"/>
        <v>1</v>
      </c>
      <c r="BA36" s="85">
        <f t="shared" si="15"/>
        <v>1</v>
      </c>
      <c r="BB36" s="85">
        <f t="shared" si="15"/>
        <v>1</v>
      </c>
      <c r="BC36" s="85">
        <f t="shared" si="15"/>
        <v>1</v>
      </c>
      <c r="BD36" s="85">
        <f t="shared" si="15"/>
        <v>1</v>
      </c>
      <c r="BE36" s="85">
        <f t="shared" si="15"/>
        <v>1</v>
      </c>
      <c r="BF36" s="85">
        <f t="shared" si="15"/>
        <v>1</v>
      </c>
      <c r="BG36" s="85">
        <f t="shared" si="15"/>
        <v>1</v>
      </c>
      <c r="BH36" s="85">
        <f t="shared" si="15"/>
        <v>1</v>
      </c>
      <c r="BI36" s="85">
        <f t="shared" si="15"/>
        <v>1</v>
      </c>
      <c r="BJ36" s="85">
        <f t="shared" si="15"/>
        <v>1</v>
      </c>
      <c r="BK36" s="85">
        <f t="shared" si="15"/>
        <v>1</v>
      </c>
      <c r="BL36" s="85">
        <f t="shared" si="15"/>
        <v>1</v>
      </c>
      <c r="BM36" s="85">
        <f t="shared" si="15"/>
        <v>1</v>
      </c>
      <c r="BN36" s="85">
        <f t="shared" si="15"/>
        <v>1</v>
      </c>
      <c r="BO36" s="85">
        <f t="shared" si="15"/>
        <v>1</v>
      </c>
      <c r="BP36" s="85">
        <f t="shared" si="15"/>
        <v>1</v>
      </c>
      <c r="BQ36" s="85">
        <f t="shared" si="16"/>
        <v>1</v>
      </c>
      <c r="BR36" s="85">
        <f t="shared" si="16"/>
        <v>1</v>
      </c>
      <c r="BS36" s="85">
        <f t="shared" si="16"/>
        <v>1</v>
      </c>
      <c r="BT36" s="85">
        <f t="shared" si="16"/>
        <v>1</v>
      </c>
      <c r="BU36" s="85">
        <f t="shared" si="16"/>
        <v>1</v>
      </c>
      <c r="BV36" s="85">
        <f t="shared" si="16"/>
        <v>1</v>
      </c>
      <c r="BW36" s="85">
        <f t="shared" si="16"/>
        <v>1</v>
      </c>
      <c r="BX36" s="85">
        <f t="shared" si="16"/>
        <v>1</v>
      </c>
      <c r="BY36" s="85">
        <f t="shared" si="16"/>
        <v>1</v>
      </c>
      <c r="BZ36" s="85">
        <f t="shared" si="16"/>
        <v>1</v>
      </c>
      <c r="CA36" s="85">
        <f t="shared" si="16"/>
        <v>1</v>
      </c>
      <c r="CB36" s="85">
        <f t="shared" si="16"/>
        <v>1</v>
      </c>
      <c r="CC36" s="85">
        <f t="shared" si="16"/>
        <v>1</v>
      </c>
      <c r="CD36" s="85">
        <f t="shared" si="16"/>
        <v>1</v>
      </c>
      <c r="CE36" s="85">
        <f t="shared" si="16"/>
        <v>1</v>
      </c>
      <c r="CF36" s="85">
        <f t="shared" si="16"/>
        <v>1</v>
      </c>
      <c r="CG36" s="85">
        <f t="shared" si="20"/>
        <v>1</v>
      </c>
      <c r="CH36" s="85">
        <f t="shared" si="20"/>
        <v>1</v>
      </c>
      <c r="CI36" s="85">
        <f t="shared" si="20"/>
        <v>1</v>
      </c>
      <c r="CJ36" s="85">
        <f t="shared" si="20"/>
        <v>1</v>
      </c>
      <c r="CK36" s="85">
        <f t="shared" si="20"/>
        <v>1</v>
      </c>
      <c r="CL36" s="85">
        <f t="shared" si="20"/>
        <v>1</v>
      </c>
      <c r="CM36" s="85">
        <f t="shared" si="20"/>
        <v>1</v>
      </c>
      <c r="CN36" s="85">
        <f t="shared" si="20"/>
        <v>1</v>
      </c>
      <c r="CO36" s="85">
        <f t="shared" si="20"/>
        <v>1</v>
      </c>
      <c r="CP36" s="85">
        <f t="shared" si="20"/>
        <v>1</v>
      </c>
      <c r="CQ36" s="85">
        <f t="shared" si="20"/>
        <v>1</v>
      </c>
      <c r="CR36" s="85">
        <f t="shared" si="20"/>
        <v>1</v>
      </c>
      <c r="CS36" s="85">
        <f t="shared" si="20"/>
        <v>1</v>
      </c>
      <c r="CT36" s="85">
        <f t="shared" si="20"/>
        <v>1</v>
      </c>
      <c r="CU36" s="85">
        <f t="shared" si="20"/>
        <v>1</v>
      </c>
      <c r="CV36" s="85">
        <f t="shared" si="20"/>
        <v>1</v>
      </c>
      <c r="CW36" s="85">
        <f t="shared" si="20"/>
        <v>1</v>
      </c>
      <c r="CX36" s="85">
        <f t="shared" si="20"/>
        <v>1</v>
      </c>
      <c r="CY36" s="85">
        <f t="shared" si="20"/>
        <v>1</v>
      </c>
      <c r="CZ36" s="85">
        <f t="shared" si="20"/>
        <v>1</v>
      </c>
      <c r="DA36" s="85">
        <f t="shared" si="20"/>
        <v>1</v>
      </c>
      <c r="DB36" s="85">
        <f t="shared" si="20"/>
        <v>1</v>
      </c>
      <c r="DC36" s="85">
        <f t="shared" si="20"/>
        <v>1</v>
      </c>
      <c r="DD36" s="85">
        <f t="shared" si="20"/>
        <v>1</v>
      </c>
      <c r="DE36" s="85">
        <f t="shared" si="20"/>
        <v>1</v>
      </c>
      <c r="DF36" s="85">
        <f t="shared" si="20"/>
        <v>1</v>
      </c>
      <c r="DG36" s="85">
        <f t="shared" si="20"/>
        <v>1</v>
      </c>
      <c r="DH36" s="85">
        <f t="shared" ref="DH36:DR36" si="22">IF(DH$13&lt;$D36,$E36*DH$13,1)</f>
        <v>1</v>
      </c>
      <c r="DI36" s="85">
        <f t="shared" si="22"/>
        <v>1</v>
      </c>
      <c r="DJ36" s="85">
        <f t="shared" si="22"/>
        <v>1</v>
      </c>
      <c r="DK36" s="85">
        <f t="shared" si="22"/>
        <v>1</v>
      </c>
      <c r="DL36" s="85">
        <f t="shared" si="22"/>
        <v>1</v>
      </c>
      <c r="DM36" s="85">
        <f t="shared" si="22"/>
        <v>1</v>
      </c>
      <c r="DN36" s="85">
        <f t="shared" si="22"/>
        <v>1</v>
      </c>
      <c r="DO36" s="85">
        <f t="shared" si="22"/>
        <v>1</v>
      </c>
      <c r="DP36" s="85">
        <f t="shared" si="22"/>
        <v>1</v>
      </c>
      <c r="DQ36" s="85">
        <f t="shared" si="22"/>
        <v>1</v>
      </c>
      <c r="DR36" s="85">
        <f t="shared" si="22"/>
        <v>1</v>
      </c>
      <c r="DS36" s="79" t="s">
        <v>32</v>
      </c>
    </row>
    <row r="37" spans="2:123" x14ac:dyDescent="0.45">
      <c r="B37" s="80">
        <f t="shared" si="7"/>
        <v>25</v>
      </c>
      <c r="C37" s="81">
        <f t="shared" si="6"/>
        <v>1.9999999999999991</v>
      </c>
      <c r="D37" s="82">
        <f t="shared" si="8"/>
        <v>24</v>
      </c>
      <c r="E37" s="83">
        <f t="shared" si="10"/>
        <v>4.1666666666666664E-2</v>
      </c>
      <c r="F37" s="85"/>
      <c r="G37" s="85">
        <f t="shared" si="21"/>
        <v>4.1666666666666664E-2</v>
      </c>
      <c r="H37" s="85">
        <f t="shared" si="21"/>
        <v>8.3333333333333329E-2</v>
      </c>
      <c r="I37" s="85">
        <f t="shared" si="21"/>
        <v>0.125</v>
      </c>
      <c r="J37" s="85">
        <f t="shared" si="21"/>
        <v>0.16666666666666666</v>
      </c>
      <c r="K37" s="85">
        <f t="shared" si="21"/>
        <v>0.20833333333333331</v>
      </c>
      <c r="L37" s="85">
        <f t="shared" si="21"/>
        <v>0.25</v>
      </c>
      <c r="M37" s="85">
        <f t="shared" si="21"/>
        <v>0.29166666666666663</v>
      </c>
      <c r="N37" s="85">
        <f t="shared" si="21"/>
        <v>0.33333333333333331</v>
      </c>
      <c r="O37" s="85">
        <f t="shared" si="21"/>
        <v>0.375</v>
      </c>
      <c r="P37" s="85">
        <f t="shared" si="21"/>
        <v>0.41666666666666663</v>
      </c>
      <c r="Q37" s="85">
        <f t="shared" si="21"/>
        <v>0.45833333333333331</v>
      </c>
      <c r="R37" s="85">
        <f t="shared" si="21"/>
        <v>0.5</v>
      </c>
      <c r="S37" s="85">
        <f t="shared" si="21"/>
        <v>0.54166666666666663</v>
      </c>
      <c r="T37" s="85">
        <f t="shared" si="21"/>
        <v>0.58333333333333326</v>
      </c>
      <c r="U37" s="85">
        <f t="shared" si="21"/>
        <v>0.625</v>
      </c>
      <c r="V37" s="85">
        <f t="shared" si="21"/>
        <v>0.66666666666666663</v>
      </c>
      <c r="W37" s="85">
        <f t="shared" si="18"/>
        <v>0.70833333333333326</v>
      </c>
      <c r="X37" s="85">
        <f t="shared" si="18"/>
        <v>0.75</v>
      </c>
      <c r="Y37" s="85">
        <f t="shared" si="18"/>
        <v>0.79166666666666663</v>
      </c>
      <c r="Z37" s="85">
        <f t="shared" si="18"/>
        <v>0.83333333333333326</v>
      </c>
      <c r="AA37" s="85">
        <f t="shared" si="18"/>
        <v>0.875</v>
      </c>
      <c r="AB37" s="85">
        <f t="shared" si="18"/>
        <v>0.91666666666666663</v>
      </c>
      <c r="AC37" s="85">
        <f t="shared" si="18"/>
        <v>0.95833333333333326</v>
      </c>
      <c r="AD37" s="85">
        <f t="shared" si="18"/>
        <v>1</v>
      </c>
      <c r="AE37" s="85">
        <f t="shared" si="18"/>
        <v>1</v>
      </c>
      <c r="AF37" s="85">
        <f t="shared" si="18"/>
        <v>1</v>
      </c>
      <c r="AG37" s="85">
        <f t="shared" si="18"/>
        <v>1</v>
      </c>
      <c r="AH37" s="85">
        <f t="shared" si="18"/>
        <v>1</v>
      </c>
      <c r="AI37" s="85">
        <f t="shared" si="18"/>
        <v>1</v>
      </c>
      <c r="AJ37" s="85">
        <f t="shared" si="18"/>
        <v>1</v>
      </c>
      <c r="AK37" s="85">
        <f t="shared" si="18"/>
        <v>1</v>
      </c>
      <c r="AL37" s="85">
        <f t="shared" si="18"/>
        <v>1</v>
      </c>
      <c r="AM37" s="85">
        <f t="shared" si="14"/>
        <v>1</v>
      </c>
      <c r="AN37" s="85">
        <f t="shared" si="14"/>
        <v>1</v>
      </c>
      <c r="AO37" s="85">
        <f t="shared" si="14"/>
        <v>1</v>
      </c>
      <c r="AP37" s="85">
        <f t="shared" si="14"/>
        <v>1</v>
      </c>
      <c r="AQ37" s="85">
        <f t="shared" si="14"/>
        <v>1</v>
      </c>
      <c r="AR37" s="85">
        <f t="shared" si="14"/>
        <v>1</v>
      </c>
      <c r="AS37" s="85">
        <f t="shared" si="14"/>
        <v>1</v>
      </c>
      <c r="AT37" s="85">
        <f t="shared" si="14"/>
        <v>1</v>
      </c>
      <c r="AU37" s="85">
        <f t="shared" si="14"/>
        <v>1</v>
      </c>
      <c r="AV37" s="85">
        <f t="shared" si="14"/>
        <v>1</v>
      </c>
      <c r="AW37" s="85">
        <f t="shared" si="14"/>
        <v>1</v>
      </c>
      <c r="AX37" s="85">
        <f t="shared" si="14"/>
        <v>1</v>
      </c>
      <c r="AY37" s="85">
        <f t="shared" si="14"/>
        <v>1</v>
      </c>
      <c r="AZ37" s="85">
        <f t="shared" si="14"/>
        <v>1</v>
      </c>
      <c r="BA37" s="85">
        <f t="shared" si="15"/>
        <v>1</v>
      </c>
      <c r="BB37" s="85">
        <f t="shared" si="15"/>
        <v>1</v>
      </c>
      <c r="BC37" s="85">
        <f t="shared" si="15"/>
        <v>1</v>
      </c>
      <c r="BD37" s="85">
        <f t="shared" si="15"/>
        <v>1</v>
      </c>
      <c r="BE37" s="85">
        <f t="shared" si="15"/>
        <v>1</v>
      </c>
      <c r="BF37" s="85">
        <f t="shared" si="15"/>
        <v>1</v>
      </c>
      <c r="BG37" s="85">
        <f t="shared" si="15"/>
        <v>1</v>
      </c>
      <c r="BH37" s="85">
        <f t="shared" si="15"/>
        <v>1</v>
      </c>
      <c r="BI37" s="85">
        <f t="shared" si="15"/>
        <v>1</v>
      </c>
      <c r="BJ37" s="85">
        <f t="shared" si="15"/>
        <v>1</v>
      </c>
      <c r="BK37" s="85">
        <f t="shared" si="15"/>
        <v>1</v>
      </c>
      <c r="BL37" s="85">
        <f t="shared" si="15"/>
        <v>1</v>
      </c>
      <c r="BM37" s="85">
        <f t="shared" si="15"/>
        <v>1</v>
      </c>
      <c r="BN37" s="85">
        <f t="shared" si="15"/>
        <v>1</v>
      </c>
      <c r="BO37" s="85">
        <f t="shared" si="15"/>
        <v>1</v>
      </c>
      <c r="BP37" s="85">
        <f t="shared" si="15"/>
        <v>1</v>
      </c>
      <c r="BQ37" s="85">
        <f t="shared" si="16"/>
        <v>1</v>
      </c>
      <c r="BR37" s="85">
        <f t="shared" si="16"/>
        <v>1</v>
      </c>
      <c r="BS37" s="85">
        <f t="shared" si="16"/>
        <v>1</v>
      </c>
      <c r="BT37" s="85">
        <f t="shared" si="16"/>
        <v>1</v>
      </c>
      <c r="BU37" s="85">
        <f t="shared" si="16"/>
        <v>1</v>
      </c>
      <c r="BV37" s="85">
        <f t="shared" si="16"/>
        <v>1</v>
      </c>
      <c r="BW37" s="85">
        <f t="shared" si="16"/>
        <v>1</v>
      </c>
      <c r="BX37" s="85">
        <f t="shared" si="16"/>
        <v>1</v>
      </c>
      <c r="BY37" s="85">
        <f t="shared" si="16"/>
        <v>1</v>
      </c>
      <c r="BZ37" s="85">
        <f t="shared" si="16"/>
        <v>1</v>
      </c>
      <c r="CA37" s="85">
        <f t="shared" si="16"/>
        <v>1</v>
      </c>
      <c r="CB37" s="85">
        <f t="shared" si="16"/>
        <v>1</v>
      </c>
      <c r="CC37" s="85">
        <f t="shared" si="16"/>
        <v>1</v>
      </c>
      <c r="CD37" s="85">
        <f t="shared" si="16"/>
        <v>1</v>
      </c>
      <c r="CE37" s="85">
        <f t="shared" si="16"/>
        <v>1</v>
      </c>
      <c r="CF37" s="85">
        <f t="shared" si="16"/>
        <v>1</v>
      </c>
      <c r="CG37" s="85">
        <f t="shared" ref="CG37:DR43" si="23">IF(CG$13&lt;$D37,$E37*CG$13,1)</f>
        <v>1</v>
      </c>
      <c r="CH37" s="85">
        <f t="shared" si="23"/>
        <v>1</v>
      </c>
      <c r="CI37" s="85">
        <f t="shared" si="23"/>
        <v>1</v>
      </c>
      <c r="CJ37" s="85">
        <f t="shared" si="23"/>
        <v>1</v>
      </c>
      <c r="CK37" s="85">
        <f t="shared" si="23"/>
        <v>1</v>
      </c>
      <c r="CL37" s="85">
        <f t="shared" si="23"/>
        <v>1</v>
      </c>
      <c r="CM37" s="85">
        <f t="shared" si="23"/>
        <v>1</v>
      </c>
      <c r="CN37" s="85">
        <f t="shared" si="23"/>
        <v>1</v>
      </c>
      <c r="CO37" s="85">
        <f t="shared" si="23"/>
        <v>1</v>
      </c>
      <c r="CP37" s="85">
        <f t="shared" si="23"/>
        <v>1</v>
      </c>
      <c r="CQ37" s="85">
        <f t="shared" si="23"/>
        <v>1</v>
      </c>
      <c r="CR37" s="85">
        <f t="shared" si="23"/>
        <v>1</v>
      </c>
      <c r="CS37" s="85">
        <f t="shared" si="23"/>
        <v>1</v>
      </c>
      <c r="CT37" s="85">
        <f t="shared" si="23"/>
        <v>1</v>
      </c>
      <c r="CU37" s="85">
        <f t="shared" si="23"/>
        <v>1</v>
      </c>
      <c r="CV37" s="85">
        <f t="shared" si="23"/>
        <v>1</v>
      </c>
      <c r="CW37" s="85">
        <f t="shared" si="23"/>
        <v>1</v>
      </c>
      <c r="CX37" s="85">
        <f t="shared" si="23"/>
        <v>1</v>
      </c>
      <c r="CY37" s="85">
        <f t="shared" si="23"/>
        <v>1</v>
      </c>
      <c r="CZ37" s="85">
        <f t="shared" si="23"/>
        <v>1</v>
      </c>
      <c r="DA37" s="85">
        <f t="shared" si="23"/>
        <v>1</v>
      </c>
      <c r="DB37" s="85">
        <f t="shared" si="23"/>
        <v>1</v>
      </c>
      <c r="DC37" s="85">
        <f t="shared" si="23"/>
        <v>1</v>
      </c>
      <c r="DD37" s="85">
        <f t="shared" si="23"/>
        <v>1</v>
      </c>
      <c r="DE37" s="85">
        <f t="shared" si="23"/>
        <v>1</v>
      </c>
      <c r="DF37" s="85">
        <f t="shared" si="23"/>
        <v>1</v>
      </c>
      <c r="DG37" s="85">
        <f t="shared" si="23"/>
        <v>1</v>
      </c>
      <c r="DH37" s="85">
        <f t="shared" si="23"/>
        <v>1</v>
      </c>
      <c r="DI37" s="85">
        <f t="shared" si="23"/>
        <v>1</v>
      </c>
      <c r="DJ37" s="85">
        <f t="shared" si="23"/>
        <v>1</v>
      </c>
      <c r="DK37" s="85">
        <f t="shared" si="23"/>
        <v>1</v>
      </c>
      <c r="DL37" s="85">
        <f t="shared" si="23"/>
        <v>1</v>
      </c>
      <c r="DM37" s="85">
        <f t="shared" si="23"/>
        <v>1</v>
      </c>
      <c r="DN37" s="85">
        <f t="shared" si="23"/>
        <v>1</v>
      </c>
      <c r="DO37" s="85">
        <f t="shared" si="23"/>
        <v>1</v>
      </c>
      <c r="DP37" s="85">
        <f t="shared" si="23"/>
        <v>1</v>
      </c>
      <c r="DQ37" s="85">
        <f t="shared" si="23"/>
        <v>1</v>
      </c>
      <c r="DR37" s="85">
        <f t="shared" si="23"/>
        <v>1</v>
      </c>
      <c r="DS37" s="79" t="s">
        <v>32</v>
      </c>
    </row>
    <row r="38" spans="2:123" x14ac:dyDescent="0.45">
      <c r="B38" s="80">
        <f t="shared" si="7"/>
        <v>26</v>
      </c>
      <c r="C38" s="81">
        <f t="shared" si="6"/>
        <v>2.0833333333333326</v>
      </c>
      <c r="D38" s="82">
        <f t="shared" si="8"/>
        <v>25</v>
      </c>
      <c r="E38" s="83">
        <f t="shared" si="10"/>
        <v>0.04</v>
      </c>
      <c r="F38" s="85"/>
      <c r="G38" s="85">
        <f t="shared" si="21"/>
        <v>0.04</v>
      </c>
      <c r="H38" s="85">
        <f t="shared" si="21"/>
        <v>0.08</v>
      </c>
      <c r="I38" s="85">
        <f t="shared" si="21"/>
        <v>0.12</v>
      </c>
      <c r="J38" s="85">
        <f t="shared" si="21"/>
        <v>0.16</v>
      </c>
      <c r="K38" s="85">
        <f t="shared" si="21"/>
        <v>0.2</v>
      </c>
      <c r="L38" s="85">
        <f t="shared" si="21"/>
        <v>0.24</v>
      </c>
      <c r="M38" s="85">
        <f t="shared" si="21"/>
        <v>0.28000000000000003</v>
      </c>
      <c r="N38" s="85">
        <f t="shared" si="21"/>
        <v>0.32</v>
      </c>
      <c r="O38" s="85">
        <f t="shared" si="21"/>
        <v>0.36</v>
      </c>
      <c r="P38" s="85">
        <f t="shared" si="21"/>
        <v>0.4</v>
      </c>
      <c r="Q38" s="85">
        <f t="shared" si="21"/>
        <v>0.44</v>
      </c>
      <c r="R38" s="85">
        <f t="shared" si="21"/>
        <v>0.48</v>
      </c>
      <c r="S38" s="85">
        <f t="shared" si="21"/>
        <v>0.52</v>
      </c>
      <c r="T38" s="85">
        <f t="shared" si="21"/>
        <v>0.56000000000000005</v>
      </c>
      <c r="U38" s="85">
        <f t="shared" si="21"/>
        <v>0.6</v>
      </c>
      <c r="V38" s="85">
        <f t="shared" si="21"/>
        <v>0.64</v>
      </c>
      <c r="W38" s="85">
        <f t="shared" si="18"/>
        <v>0.68</v>
      </c>
      <c r="X38" s="85">
        <f t="shared" si="18"/>
        <v>0.72</v>
      </c>
      <c r="Y38" s="85">
        <f t="shared" si="18"/>
        <v>0.76</v>
      </c>
      <c r="Z38" s="85">
        <f t="shared" si="18"/>
        <v>0.8</v>
      </c>
      <c r="AA38" s="85">
        <f t="shared" si="18"/>
        <v>0.84</v>
      </c>
      <c r="AB38" s="85">
        <f t="shared" si="18"/>
        <v>0.88</v>
      </c>
      <c r="AC38" s="85">
        <f t="shared" si="18"/>
        <v>0.92</v>
      </c>
      <c r="AD38" s="85">
        <f t="shared" si="18"/>
        <v>0.96</v>
      </c>
      <c r="AE38" s="85">
        <f t="shared" si="18"/>
        <v>1</v>
      </c>
      <c r="AF38" s="85">
        <f t="shared" si="18"/>
        <v>1</v>
      </c>
      <c r="AG38" s="85">
        <f t="shared" si="18"/>
        <v>1</v>
      </c>
      <c r="AH38" s="85">
        <f t="shared" si="18"/>
        <v>1</v>
      </c>
      <c r="AI38" s="85">
        <f t="shared" si="18"/>
        <v>1</v>
      </c>
      <c r="AJ38" s="85">
        <f t="shared" si="18"/>
        <v>1</v>
      </c>
      <c r="AK38" s="85">
        <f t="shared" si="18"/>
        <v>1</v>
      </c>
      <c r="AL38" s="85">
        <f t="shared" si="18"/>
        <v>1</v>
      </c>
      <c r="AM38" s="85">
        <f t="shared" si="14"/>
        <v>1</v>
      </c>
      <c r="AN38" s="85">
        <f t="shared" si="14"/>
        <v>1</v>
      </c>
      <c r="AO38" s="85">
        <f t="shared" si="14"/>
        <v>1</v>
      </c>
      <c r="AP38" s="85">
        <f t="shared" si="14"/>
        <v>1</v>
      </c>
      <c r="AQ38" s="85">
        <f t="shared" si="14"/>
        <v>1</v>
      </c>
      <c r="AR38" s="85">
        <f t="shared" si="14"/>
        <v>1</v>
      </c>
      <c r="AS38" s="85">
        <f t="shared" si="14"/>
        <v>1</v>
      </c>
      <c r="AT38" s="85">
        <f t="shared" si="14"/>
        <v>1</v>
      </c>
      <c r="AU38" s="85">
        <f t="shared" si="14"/>
        <v>1</v>
      </c>
      <c r="AV38" s="85">
        <f t="shared" si="14"/>
        <v>1</v>
      </c>
      <c r="AW38" s="85">
        <f t="shared" si="14"/>
        <v>1</v>
      </c>
      <c r="AX38" s="85">
        <f t="shared" si="14"/>
        <v>1</v>
      </c>
      <c r="AY38" s="85">
        <f t="shared" si="14"/>
        <v>1</v>
      </c>
      <c r="AZ38" s="85">
        <f t="shared" si="14"/>
        <v>1</v>
      </c>
      <c r="BA38" s="85">
        <f t="shared" si="15"/>
        <v>1</v>
      </c>
      <c r="BB38" s="85">
        <f t="shared" si="15"/>
        <v>1</v>
      </c>
      <c r="BC38" s="85">
        <f t="shared" si="15"/>
        <v>1</v>
      </c>
      <c r="BD38" s="85">
        <f t="shared" si="15"/>
        <v>1</v>
      </c>
      <c r="BE38" s="85">
        <f t="shared" si="15"/>
        <v>1</v>
      </c>
      <c r="BF38" s="85">
        <f t="shared" si="15"/>
        <v>1</v>
      </c>
      <c r="BG38" s="85">
        <f t="shared" si="15"/>
        <v>1</v>
      </c>
      <c r="BH38" s="85">
        <f t="shared" si="15"/>
        <v>1</v>
      </c>
      <c r="BI38" s="85">
        <f t="shared" si="15"/>
        <v>1</v>
      </c>
      <c r="BJ38" s="85">
        <f t="shared" si="15"/>
        <v>1</v>
      </c>
      <c r="BK38" s="85">
        <f t="shared" si="15"/>
        <v>1</v>
      </c>
      <c r="BL38" s="85">
        <f t="shared" si="15"/>
        <v>1</v>
      </c>
      <c r="BM38" s="85">
        <f t="shared" si="15"/>
        <v>1</v>
      </c>
      <c r="BN38" s="85">
        <f t="shared" si="15"/>
        <v>1</v>
      </c>
      <c r="BO38" s="85">
        <f t="shared" si="15"/>
        <v>1</v>
      </c>
      <c r="BP38" s="85">
        <f t="shared" ref="BP38:BQ38" si="24">IF(BP$13&lt;$D38,$E38*BP$13,1)</f>
        <v>1</v>
      </c>
      <c r="BQ38" s="85">
        <f t="shared" si="24"/>
        <v>1</v>
      </c>
      <c r="BR38" s="85">
        <f t="shared" si="16"/>
        <v>1</v>
      </c>
      <c r="BS38" s="85">
        <f t="shared" si="16"/>
        <v>1</v>
      </c>
      <c r="BT38" s="85">
        <f t="shared" si="16"/>
        <v>1</v>
      </c>
      <c r="BU38" s="85">
        <f t="shared" si="16"/>
        <v>1</v>
      </c>
      <c r="BV38" s="85">
        <f t="shared" si="16"/>
        <v>1</v>
      </c>
      <c r="BW38" s="85">
        <f t="shared" si="16"/>
        <v>1</v>
      </c>
      <c r="BX38" s="85">
        <f t="shared" si="16"/>
        <v>1</v>
      </c>
      <c r="BY38" s="85">
        <f t="shared" si="16"/>
        <v>1</v>
      </c>
      <c r="BZ38" s="85">
        <f t="shared" si="16"/>
        <v>1</v>
      </c>
      <c r="CA38" s="85">
        <f t="shared" si="16"/>
        <v>1</v>
      </c>
      <c r="CB38" s="85">
        <f t="shared" si="16"/>
        <v>1</v>
      </c>
      <c r="CC38" s="85">
        <f t="shared" si="16"/>
        <v>1</v>
      </c>
      <c r="CD38" s="85">
        <f t="shared" si="16"/>
        <v>1</v>
      </c>
      <c r="CE38" s="85">
        <f t="shared" si="16"/>
        <v>1</v>
      </c>
      <c r="CF38" s="85">
        <f t="shared" si="16"/>
        <v>1</v>
      </c>
      <c r="CG38" s="85">
        <f t="shared" si="23"/>
        <v>1</v>
      </c>
      <c r="CH38" s="85">
        <f t="shared" si="23"/>
        <v>1</v>
      </c>
      <c r="CI38" s="85">
        <f t="shared" si="23"/>
        <v>1</v>
      </c>
      <c r="CJ38" s="85">
        <f t="shared" si="23"/>
        <v>1</v>
      </c>
      <c r="CK38" s="85">
        <f t="shared" si="23"/>
        <v>1</v>
      </c>
      <c r="CL38" s="85">
        <f t="shared" si="23"/>
        <v>1</v>
      </c>
      <c r="CM38" s="85">
        <f t="shared" si="23"/>
        <v>1</v>
      </c>
      <c r="CN38" s="85">
        <f t="shared" si="23"/>
        <v>1</v>
      </c>
      <c r="CO38" s="85">
        <f t="shared" si="23"/>
        <v>1</v>
      </c>
      <c r="CP38" s="85">
        <f t="shared" si="23"/>
        <v>1</v>
      </c>
      <c r="CQ38" s="85">
        <f t="shared" si="23"/>
        <v>1</v>
      </c>
      <c r="CR38" s="85">
        <f t="shared" si="23"/>
        <v>1</v>
      </c>
      <c r="CS38" s="85">
        <f t="shared" si="23"/>
        <v>1</v>
      </c>
      <c r="CT38" s="85">
        <f t="shared" si="23"/>
        <v>1</v>
      </c>
      <c r="CU38" s="85">
        <f t="shared" si="23"/>
        <v>1</v>
      </c>
      <c r="CV38" s="85">
        <f t="shared" si="23"/>
        <v>1</v>
      </c>
      <c r="CW38" s="85">
        <f t="shared" si="23"/>
        <v>1</v>
      </c>
      <c r="CX38" s="85">
        <f t="shared" si="23"/>
        <v>1</v>
      </c>
      <c r="CY38" s="85">
        <f t="shared" si="23"/>
        <v>1</v>
      </c>
      <c r="CZ38" s="85">
        <f t="shared" si="23"/>
        <v>1</v>
      </c>
      <c r="DA38" s="85">
        <f t="shared" si="23"/>
        <v>1</v>
      </c>
      <c r="DB38" s="85">
        <f t="shared" si="23"/>
        <v>1</v>
      </c>
      <c r="DC38" s="85">
        <f t="shared" si="23"/>
        <v>1</v>
      </c>
      <c r="DD38" s="85">
        <f t="shared" si="23"/>
        <v>1</v>
      </c>
      <c r="DE38" s="85">
        <f t="shared" si="23"/>
        <v>1</v>
      </c>
      <c r="DF38" s="85">
        <f t="shared" si="23"/>
        <v>1</v>
      </c>
      <c r="DG38" s="85">
        <f t="shared" si="23"/>
        <v>1</v>
      </c>
      <c r="DH38" s="85">
        <f t="shared" si="23"/>
        <v>1</v>
      </c>
      <c r="DI38" s="85">
        <f t="shared" si="23"/>
        <v>1</v>
      </c>
      <c r="DJ38" s="85">
        <f t="shared" si="23"/>
        <v>1</v>
      </c>
      <c r="DK38" s="85">
        <f t="shared" si="23"/>
        <v>1</v>
      </c>
      <c r="DL38" s="85">
        <f t="shared" si="23"/>
        <v>1</v>
      </c>
      <c r="DM38" s="85">
        <f t="shared" si="23"/>
        <v>1</v>
      </c>
      <c r="DN38" s="85">
        <f t="shared" si="23"/>
        <v>1</v>
      </c>
      <c r="DO38" s="85">
        <f t="shared" si="23"/>
        <v>1</v>
      </c>
      <c r="DP38" s="85">
        <f t="shared" si="23"/>
        <v>1</v>
      </c>
      <c r="DQ38" s="85">
        <f t="shared" si="23"/>
        <v>1</v>
      </c>
      <c r="DR38" s="85">
        <f t="shared" si="23"/>
        <v>1</v>
      </c>
      <c r="DS38" s="79" t="s">
        <v>32</v>
      </c>
    </row>
    <row r="39" spans="2:123" x14ac:dyDescent="0.45">
      <c r="B39" s="80">
        <f t="shared" si="7"/>
        <v>27</v>
      </c>
      <c r="C39" s="81">
        <f t="shared" si="6"/>
        <v>2.1666666666666661</v>
      </c>
      <c r="D39" s="82">
        <f t="shared" si="8"/>
        <v>26</v>
      </c>
      <c r="E39" s="83">
        <f t="shared" si="10"/>
        <v>3.8461538461538464E-2</v>
      </c>
      <c r="F39" s="85"/>
      <c r="G39" s="85">
        <f t="shared" si="21"/>
        <v>3.8461538461538464E-2</v>
      </c>
      <c r="H39" s="85">
        <f t="shared" si="21"/>
        <v>7.6923076923076927E-2</v>
      </c>
      <c r="I39" s="85">
        <f t="shared" si="21"/>
        <v>0.11538461538461539</v>
      </c>
      <c r="J39" s="85">
        <f t="shared" si="21"/>
        <v>0.15384615384615385</v>
      </c>
      <c r="K39" s="85">
        <f t="shared" si="21"/>
        <v>0.19230769230769232</v>
      </c>
      <c r="L39" s="85">
        <f t="shared" si="21"/>
        <v>0.23076923076923078</v>
      </c>
      <c r="M39" s="85">
        <f t="shared" si="21"/>
        <v>0.26923076923076927</v>
      </c>
      <c r="N39" s="85">
        <f t="shared" si="21"/>
        <v>0.30769230769230771</v>
      </c>
      <c r="O39" s="85">
        <f t="shared" si="21"/>
        <v>0.34615384615384615</v>
      </c>
      <c r="P39" s="85">
        <f t="shared" si="21"/>
        <v>0.38461538461538464</v>
      </c>
      <c r="Q39" s="85">
        <f t="shared" si="21"/>
        <v>0.42307692307692313</v>
      </c>
      <c r="R39" s="85">
        <f t="shared" si="21"/>
        <v>0.46153846153846156</v>
      </c>
      <c r="S39" s="85">
        <f t="shared" si="21"/>
        <v>0.5</v>
      </c>
      <c r="T39" s="85">
        <f t="shared" si="21"/>
        <v>0.53846153846153855</v>
      </c>
      <c r="U39" s="85">
        <f t="shared" si="21"/>
        <v>0.57692307692307698</v>
      </c>
      <c r="V39" s="85">
        <f t="shared" si="21"/>
        <v>0.61538461538461542</v>
      </c>
      <c r="W39" s="85">
        <f t="shared" si="18"/>
        <v>0.65384615384615385</v>
      </c>
      <c r="X39" s="85">
        <f t="shared" si="18"/>
        <v>0.69230769230769229</v>
      </c>
      <c r="Y39" s="85">
        <f t="shared" si="18"/>
        <v>0.73076923076923084</v>
      </c>
      <c r="Z39" s="85">
        <f t="shared" si="18"/>
        <v>0.76923076923076927</v>
      </c>
      <c r="AA39" s="85">
        <f t="shared" si="18"/>
        <v>0.80769230769230771</v>
      </c>
      <c r="AB39" s="85">
        <f t="shared" si="18"/>
        <v>0.84615384615384626</v>
      </c>
      <c r="AC39" s="85">
        <f t="shared" si="18"/>
        <v>0.88461538461538469</v>
      </c>
      <c r="AD39" s="85">
        <f t="shared" si="18"/>
        <v>0.92307692307692313</v>
      </c>
      <c r="AE39" s="85">
        <f t="shared" si="18"/>
        <v>0.96153846153846156</v>
      </c>
      <c r="AF39" s="85">
        <f t="shared" si="18"/>
        <v>1</v>
      </c>
      <c r="AG39" s="85">
        <f t="shared" si="18"/>
        <v>1</v>
      </c>
      <c r="AH39" s="85">
        <f t="shared" si="18"/>
        <v>1</v>
      </c>
      <c r="AI39" s="85">
        <f t="shared" si="18"/>
        <v>1</v>
      </c>
      <c r="AJ39" s="85">
        <f t="shared" si="18"/>
        <v>1</v>
      </c>
      <c r="AK39" s="85">
        <f t="shared" si="18"/>
        <v>1</v>
      </c>
      <c r="AL39" s="85">
        <f t="shared" ref="AL39:BA55" si="25">IF(AL$13&lt;$D39,$E39*AL$13,1)</f>
        <v>1</v>
      </c>
      <c r="AM39" s="85">
        <f t="shared" si="25"/>
        <v>1</v>
      </c>
      <c r="AN39" s="85">
        <f t="shared" si="25"/>
        <v>1</v>
      </c>
      <c r="AO39" s="85">
        <f t="shared" si="25"/>
        <v>1</v>
      </c>
      <c r="AP39" s="85">
        <f t="shared" si="25"/>
        <v>1</v>
      </c>
      <c r="AQ39" s="85">
        <f t="shared" si="25"/>
        <v>1</v>
      </c>
      <c r="AR39" s="85">
        <f t="shared" si="25"/>
        <v>1</v>
      </c>
      <c r="AS39" s="85">
        <f t="shared" si="25"/>
        <v>1</v>
      </c>
      <c r="AT39" s="85">
        <f t="shared" si="25"/>
        <v>1</v>
      </c>
      <c r="AU39" s="85">
        <f t="shared" si="25"/>
        <v>1</v>
      </c>
      <c r="AV39" s="85">
        <f t="shared" si="25"/>
        <v>1</v>
      </c>
      <c r="AW39" s="85">
        <f t="shared" si="25"/>
        <v>1</v>
      </c>
      <c r="AX39" s="85">
        <f t="shared" si="25"/>
        <v>1</v>
      </c>
      <c r="AY39" s="85">
        <f t="shared" si="25"/>
        <v>1</v>
      </c>
      <c r="AZ39" s="85">
        <f t="shared" si="25"/>
        <v>1</v>
      </c>
      <c r="BA39" s="85">
        <f t="shared" si="25"/>
        <v>1</v>
      </c>
      <c r="BB39" s="85">
        <f t="shared" ref="BB39:BQ54" si="26">IF(BB$13&lt;$D39,$E39*BB$13,1)</f>
        <v>1</v>
      </c>
      <c r="BC39" s="85">
        <f t="shared" si="26"/>
        <v>1</v>
      </c>
      <c r="BD39" s="85">
        <f t="shared" si="26"/>
        <v>1</v>
      </c>
      <c r="BE39" s="85">
        <f t="shared" si="26"/>
        <v>1</v>
      </c>
      <c r="BF39" s="85">
        <f t="shared" si="26"/>
        <v>1</v>
      </c>
      <c r="BG39" s="85">
        <f t="shared" si="26"/>
        <v>1</v>
      </c>
      <c r="BH39" s="85">
        <f t="shared" si="26"/>
        <v>1</v>
      </c>
      <c r="BI39" s="85">
        <f t="shared" si="26"/>
        <v>1</v>
      </c>
      <c r="BJ39" s="85">
        <f t="shared" si="26"/>
        <v>1</v>
      </c>
      <c r="BK39" s="85">
        <f t="shared" si="26"/>
        <v>1</v>
      </c>
      <c r="BL39" s="85">
        <f t="shared" si="26"/>
        <v>1</v>
      </c>
      <c r="BM39" s="85">
        <f t="shared" si="26"/>
        <v>1</v>
      </c>
      <c r="BN39" s="85">
        <f t="shared" si="26"/>
        <v>1</v>
      </c>
      <c r="BO39" s="85">
        <f t="shared" si="26"/>
        <v>1</v>
      </c>
      <c r="BP39" s="85">
        <f t="shared" si="26"/>
        <v>1</v>
      </c>
      <c r="BQ39" s="85">
        <f t="shared" si="26"/>
        <v>1</v>
      </c>
      <c r="BR39" s="85">
        <f t="shared" ref="BR39:CG54" si="27">IF(BR$13&lt;$D39,$E39*BR$13,1)</f>
        <v>1</v>
      </c>
      <c r="BS39" s="85">
        <f t="shared" si="27"/>
        <v>1</v>
      </c>
      <c r="BT39" s="85">
        <f t="shared" si="27"/>
        <v>1</v>
      </c>
      <c r="BU39" s="85">
        <f t="shared" si="27"/>
        <v>1</v>
      </c>
      <c r="BV39" s="85">
        <f t="shared" si="27"/>
        <v>1</v>
      </c>
      <c r="BW39" s="85">
        <f t="shared" si="27"/>
        <v>1</v>
      </c>
      <c r="BX39" s="85">
        <f t="shared" si="27"/>
        <v>1</v>
      </c>
      <c r="BY39" s="85">
        <f t="shared" si="27"/>
        <v>1</v>
      </c>
      <c r="BZ39" s="85">
        <f t="shared" si="27"/>
        <v>1</v>
      </c>
      <c r="CA39" s="85">
        <f t="shared" si="27"/>
        <v>1</v>
      </c>
      <c r="CB39" s="85">
        <f t="shared" si="27"/>
        <v>1</v>
      </c>
      <c r="CC39" s="85">
        <f t="shared" si="27"/>
        <v>1</v>
      </c>
      <c r="CD39" s="85">
        <f t="shared" si="27"/>
        <v>1</v>
      </c>
      <c r="CE39" s="85">
        <f t="shared" si="27"/>
        <v>1</v>
      </c>
      <c r="CF39" s="85">
        <f t="shared" si="27"/>
        <v>1</v>
      </c>
      <c r="CG39" s="85">
        <f t="shared" si="27"/>
        <v>1</v>
      </c>
      <c r="CH39" s="85">
        <f t="shared" si="23"/>
        <v>1</v>
      </c>
      <c r="CI39" s="85">
        <f t="shared" si="23"/>
        <v>1</v>
      </c>
      <c r="CJ39" s="85">
        <f t="shared" si="23"/>
        <v>1</v>
      </c>
      <c r="CK39" s="85">
        <f t="shared" si="23"/>
        <v>1</v>
      </c>
      <c r="CL39" s="85">
        <f t="shared" si="23"/>
        <v>1</v>
      </c>
      <c r="CM39" s="85">
        <f t="shared" si="23"/>
        <v>1</v>
      </c>
      <c r="CN39" s="85">
        <f t="shared" si="23"/>
        <v>1</v>
      </c>
      <c r="CO39" s="85">
        <f t="shared" si="23"/>
        <v>1</v>
      </c>
      <c r="CP39" s="85">
        <f t="shared" si="23"/>
        <v>1</v>
      </c>
      <c r="CQ39" s="85">
        <f t="shared" si="23"/>
        <v>1</v>
      </c>
      <c r="CR39" s="85">
        <f t="shared" si="23"/>
        <v>1</v>
      </c>
      <c r="CS39" s="85">
        <f t="shared" si="23"/>
        <v>1</v>
      </c>
      <c r="CT39" s="85">
        <f t="shared" si="23"/>
        <v>1</v>
      </c>
      <c r="CU39" s="85">
        <f t="shared" si="23"/>
        <v>1</v>
      </c>
      <c r="CV39" s="85">
        <f t="shared" si="23"/>
        <v>1</v>
      </c>
      <c r="CW39" s="85">
        <f t="shared" si="23"/>
        <v>1</v>
      </c>
      <c r="CX39" s="85">
        <f t="shared" si="23"/>
        <v>1</v>
      </c>
      <c r="CY39" s="85">
        <f t="shared" si="23"/>
        <v>1</v>
      </c>
      <c r="CZ39" s="85">
        <f t="shared" si="23"/>
        <v>1</v>
      </c>
      <c r="DA39" s="85">
        <f t="shared" si="23"/>
        <v>1</v>
      </c>
      <c r="DB39" s="85">
        <f t="shared" si="23"/>
        <v>1</v>
      </c>
      <c r="DC39" s="85">
        <f t="shared" si="23"/>
        <v>1</v>
      </c>
      <c r="DD39" s="85">
        <f t="shared" si="23"/>
        <v>1</v>
      </c>
      <c r="DE39" s="85">
        <f t="shared" si="23"/>
        <v>1</v>
      </c>
      <c r="DF39" s="85">
        <f t="shared" si="23"/>
        <v>1</v>
      </c>
      <c r="DG39" s="85">
        <f t="shared" si="23"/>
        <v>1</v>
      </c>
      <c r="DH39" s="85">
        <f t="shared" si="23"/>
        <v>1</v>
      </c>
      <c r="DI39" s="85">
        <f t="shared" si="23"/>
        <v>1</v>
      </c>
      <c r="DJ39" s="85">
        <f t="shared" si="23"/>
        <v>1</v>
      </c>
      <c r="DK39" s="85">
        <f t="shared" si="23"/>
        <v>1</v>
      </c>
      <c r="DL39" s="85">
        <f t="shared" si="23"/>
        <v>1</v>
      </c>
      <c r="DM39" s="85">
        <f t="shared" si="23"/>
        <v>1</v>
      </c>
      <c r="DN39" s="85">
        <f t="shared" si="23"/>
        <v>1</v>
      </c>
      <c r="DO39" s="85">
        <f t="shared" si="23"/>
        <v>1</v>
      </c>
      <c r="DP39" s="85">
        <f t="shared" si="23"/>
        <v>1</v>
      </c>
      <c r="DQ39" s="85">
        <f t="shared" si="23"/>
        <v>1</v>
      </c>
      <c r="DR39" s="85">
        <f t="shared" si="23"/>
        <v>1</v>
      </c>
      <c r="DS39" s="79" t="s">
        <v>32</v>
      </c>
    </row>
    <row r="40" spans="2:123" x14ac:dyDescent="0.45">
      <c r="B40" s="80">
        <f t="shared" si="7"/>
        <v>28</v>
      </c>
      <c r="C40" s="81">
        <f t="shared" si="6"/>
        <v>2.2499999999999996</v>
      </c>
      <c r="D40" s="82">
        <f t="shared" si="8"/>
        <v>27</v>
      </c>
      <c r="E40" s="83">
        <f t="shared" si="10"/>
        <v>3.7037037037037035E-2</v>
      </c>
      <c r="F40" s="85"/>
      <c r="G40" s="85">
        <f t="shared" si="21"/>
        <v>3.7037037037037035E-2</v>
      </c>
      <c r="H40" s="85">
        <f t="shared" si="21"/>
        <v>7.407407407407407E-2</v>
      </c>
      <c r="I40" s="85">
        <f t="shared" si="21"/>
        <v>0.1111111111111111</v>
      </c>
      <c r="J40" s="85">
        <f t="shared" si="21"/>
        <v>0.14814814814814814</v>
      </c>
      <c r="K40" s="85">
        <f t="shared" si="21"/>
        <v>0.18518518518518517</v>
      </c>
      <c r="L40" s="85">
        <f t="shared" si="21"/>
        <v>0.22222222222222221</v>
      </c>
      <c r="M40" s="85">
        <f t="shared" si="21"/>
        <v>0.25925925925925924</v>
      </c>
      <c r="N40" s="85">
        <f t="shared" si="21"/>
        <v>0.29629629629629628</v>
      </c>
      <c r="O40" s="85">
        <f t="shared" si="21"/>
        <v>0.33333333333333331</v>
      </c>
      <c r="P40" s="85">
        <f t="shared" si="21"/>
        <v>0.37037037037037035</v>
      </c>
      <c r="Q40" s="85">
        <f t="shared" si="21"/>
        <v>0.40740740740740738</v>
      </c>
      <c r="R40" s="85">
        <f t="shared" si="21"/>
        <v>0.44444444444444442</v>
      </c>
      <c r="S40" s="85">
        <f t="shared" si="21"/>
        <v>0.48148148148148145</v>
      </c>
      <c r="T40" s="85">
        <f t="shared" si="21"/>
        <v>0.51851851851851849</v>
      </c>
      <c r="U40" s="85">
        <f t="shared" si="21"/>
        <v>0.55555555555555558</v>
      </c>
      <c r="V40" s="85">
        <f t="shared" si="21"/>
        <v>0.59259259259259256</v>
      </c>
      <c r="W40" s="85">
        <f t="shared" ref="W40:AL55" si="28">IF(W$13&lt;$D40,$E40*W$13,1)</f>
        <v>0.62962962962962954</v>
      </c>
      <c r="X40" s="85">
        <f t="shared" si="28"/>
        <v>0.66666666666666663</v>
      </c>
      <c r="Y40" s="85">
        <f t="shared" si="28"/>
        <v>0.70370370370370372</v>
      </c>
      <c r="Z40" s="85">
        <f t="shared" si="28"/>
        <v>0.7407407407407407</v>
      </c>
      <c r="AA40" s="85">
        <f t="shared" si="28"/>
        <v>0.77777777777777768</v>
      </c>
      <c r="AB40" s="85">
        <f t="shared" si="28"/>
        <v>0.81481481481481477</v>
      </c>
      <c r="AC40" s="85">
        <f t="shared" si="28"/>
        <v>0.85185185185185186</v>
      </c>
      <c r="AD40" s="85">
        <f t="shared" si="28"/>
        <v>0.88888888888888884</v>
      </c>
      <c r="AE40" s="85">
        <f t="shared" si="28"/>
        <v>0.92592592592592582</v>
      </c>
      <c r="AF40" s="85">
        <f t="shared" si="28"/>
        <v>0.96296296296296291</v>
      </c>
      <c r="AG40" s="85">
        <f t="shared" si="28"/>
        <v>1</v>
      </c>
      <c r="AH40" s="85">
        <f t="shared" si="28"/>
        <v>1</v>
      </c>
      <c r="AI40" s="85">
        <f t="shared" si="28"/>
        <v>1</v>
      </c>
      <c r="AJ40" s="85">
        <f t="shared" si="28"/>
        <v>1</v>
      </c>
      <c r="AK40" s="85">
        <f t="shared" si="28"/>
        <v>1</v>
      </c>
      <c r="AL40" s="85">
        <f t="shared" si="28"/>
        <v>1</v>
      </c>
      <c r="AM40" s="85">
        <f t="shared" si="25"/>
        <v>1</v>
      </c>
      <c r="AN40" s="85">
        <f t="shared" si="25"/>
        <v>1</v>
      </c>
      <c r="AO40" s="85">
        <f t="shared" si="25"/>
        <v>1</v>
      </c>
      <c r="AP40" s="85">
        <f t="shared" si="25"/>
        <v>1</v>
      </c>
      <c r="AQ40" s="85">
        <f t="shared" si="25"/>
        <v>1</v>
      </c>
      <c r="AR40" s="85">
        <f t="shared" si="25"/>
        <v>1</v>
      </c>
      <c r="AS40" s="85">
        <f t="shared" si="25"/>
        <v>1</v>
      </c>
      <c r="AT40" s="85">
        <f t="shared" si="25"/>
        <v>1</v>
      </c>
      <c r="AU40" s="85">
        <f t="shared" si="25"/>
        <v>1</v>
      </c>
      <c r="AV40" s="85">
        <f t="shared" si="25"/>
        <v>1</v>
      </c>
      <c r="AW40" s="85">
        <f t="shared" si="25"/>
        <v>1</v>
      </c>
      <c r="AX40" s="85">
        <f t="shared" si="25"/>
        <v>1</v>
      </c>
      <c r="AY40" s="85">
        <f t="shared" si="25"/>
        <v>1</v>
      </c>
      <c r="AZ40" s="85">
        <f t="shared" si="25"/>
        <v>1</v>
      </c>
      <c r="BA40" s="85">
        <f t="shared" si="25"/>
        <v>1</v>
      </c>
      <c r="BB40" s="85">
        <f t="shared" si="26"/>
        <v>1</v>
      </c>
      <c r="BC40" s="85">
        <f t="shared" si="26"/>
        <v>1</v>
      </c>
      <c r="BD40" s="85">
        <f t="shared" si="26"/>
        <v>1</v>
      </c>
      <c r="BE40" s="85">
        <f t="shared" si="26"/>
        <v>1</v>
      </c>
      <c r="BF40" s="85">
        <f t="shared" si="26"/>
        <v>1</v>
      </c>
      <c r="BG40" s="85">
        <f t="shared" si="26"/>
        <v>1</v>
      </c>
      <c r="BH40" s="85">
        <f t="shared" si="26"/>
        <v>1</v>
      </c>
      <c r="BI40" s="85">
        <f t="shared" si="26"/>
        <v>1</v>
      </c>
      <c r="BJ40" s="85">
        <f t="shared" si="26"/>
        <v>1</v>
      </c>
      <c r="BK40" s="85">
        <f t="shared" si="26"/>
        <v>1</v>
      </c>
      <c r="BL40" s="85">
        <f t="shared" si="26"/>
        <v>1</v>
      </c>
      <c r="BM40" s="85">
        <f t="shared" si="26"/>
        <v>1</v>
      </c>
      <c r="BN40" s="85">
        <f t="shared" si="26"/>
        <v>1</v>
      </c>
      <c r="BO40" s="85">
        <f t="shared" si="26"/>
        <v>1</v>
      </c>
      <c r="BP40" s="85">
        <f t="shared" si="26"/>
        <v>1</v>
      </c>
      <c r="BQ40" s="85">
        <f t="shared" si="26"/>
        <v>1</v>
      </c>
      <c r="BR40" s="85">
        <f t="shared" si="27"/>
        <v>1</v>
      </c>
      <c r="BS40" s="85">
        <f t="shared" si="27"/>
        <v>1</v>
      </c>
      <c r="BT40" s="85">
        <f t="shared" si="27"/>
        <v>1</v>
      </c>
      <c r="BU40" s="85">
        <f t="shared" si="27"/>
        <v>1</v>
      </c>
      <c r="BV40" s="85">
        <f t="shared" si="27"/>
        <v>1</v>
      </c>
      <c r="BW40" s="85">
        <f t="shared" si="27"/>
        <v>1</v>
      </c>
      <c r="BX40" s="85">
        <f t="shared" si="27"/>
        <v>1</v>
      </c>
      <c r="BY40" s="85">
        <f t="shared" si="27"/>
        <v>1</v>
      </c>
      <c r="BZ40" s="85">
        <f t="shared" si="27"/>
        <v>1</v>
      </c>
      <c r="CA40" s="85">
        <f t="shared" si="27"/>
        <v>1</v>
      </c>
      <c r="CB40" s="85">
        <f t="shared" si="27"/>
        <v>1</v>
      </c>
      <c r="CC40" s="85">
        <f t="shared" si="27"/>
        <v>1</v>
      </c>
      <c r="CD40" s="85">
        <f t="shared" si="27"/>
        <v>1</v>
      </c>
      <c r="CE40" s="85">
        <f t="shared" si="27"/>
        <v>1</v>
      </c>
      <c r="CF40" s="85">
        <f t="shared" si="27"/>
        <v>1</v>
      </c>
      <c r="CG40" s="85">
        <f t="shared" si="27"/>
        <v>1</v>
      </c>
      <c r="CH40" s="85">
        <f t="shared" si="23"/>
        <v>1</v>
      </c>
      <c r="CI40" s="85">
        <f t="shared" si="23"/>
        <v>1</v>
      </c>
      <c r="CJ40" s="85">
        <f t="shared" si="23"/>
        <v>1</v>
      </c>
      <c r="CK40" s="85">
        <f t="shared" si="23"/>
        <v>1</v>
      </c>
      <c r="CL40" s="85">
        <f t="shared" si="23"/>
        <v>1</v>
      </c>
      <c r="CM40" s="85">
        <f t="shared" si="23"/>
        <v>1</v>
      </c>
      <c r="CN40" s="85">
        <f t="shared" si="23"/>
        <v>1</v>
      </c>
      <c r="CO40" s="85">
        <f t="shared" si="23"/>
        <v>1</v>
      </c>
      <c r="CP40" s="85">
        <f t="shared" si="23"/>
        <v>1</v>
      </c>
      <c r="CQ40" s="85">
        <f t="shared" si="23"/>
        <v>1</v>
      </c>
      <c r="CR40" s="85">
        <f t="shared" si="23"/>
        <v>1</v>
      </c>
      <c r="CS40" s="85">
        <f t="shared" si="23"/>
        <v>1</v>
      </c>
      <c r="CT40" s="85">
        <f t="shared" si="23"/>
        <v>1</v>
      </c>
      <c r="CU40" s="85">
        <f t="shared" si="23"/>
        <v>1</v>
      </c>
      <c r="CV40" s="85">
        <f t="shared" si="23"/>
        <v>1</v>
      </c>
      <c r="CW40" s="85">
        <f t="shared" si="23"/>
        <v>1</v>
      </c>
      <c r="CX40" s="85">
        <f t="shared" si="23"/>
        <v>1</v>
      </c>
      <c r="CY40" s="85">
        <f t="shared" si="23"/>
        <v>1</v>
      </c>
      <c r="CZ40" s="85">
        <f t="shared" si="23"/>
        <v>1</v>
      </c>
      <c r="DA40" s="85">
        <f t="shared" si="23"/>
        <v>1</v>
      </c>
      <c r="DB40" s="85">
        <f t="shared" si="23"/>
        <v>1</v>
      </c>
      <c r="DC40" s="85">
        <f t="shared" si="23"/>
        <v>1</v>
      </c>
      <c r="DD40" s="85">
        <f t="shared" si="23"/>
        <v>1</v>
      </c>
      <c r="DE40" s="85">
        <f t="shared" si="23"/>
        <v>1</v>
      </c>
      <c r="DF40" s="85">
        <f t="shared" si="23"/>
        <v>1</v>
      </c>
      <c r="DG40" s="85">
        <f t="shared" si="23"/>
        <v>1</v>
      </c>
      <c r="DH40" s="85">
        <f t="shared" si="23"/>
        <v>1</v>
      </c>
      <c r="DI40" s="85">
        <f t="shared" si="23"/>
        <v>1</v>
      </c>
      <c r="DJ40" s="85">
        <f t="shared" si="23"/>
        <v>1</v>
      </c>
      <c r="DK40" s="85">
        <f t="shared" si="23"/>
        <v>1</v>
      </c>
      <c r="DL40" s="85">
        <f t="shared" si="23"/>
        <v>1</v>
      </c>
      <c r="DM40" s="85">
        <f t="shared" si="23"/>
        <v>1</v>
      </c>
      <c r="DN40" s="85">
        <f t="shared" si="23"/>
        <v>1</v>
      </c>
      <c r="DO40" s="85">
        <f t="shared" si="23"/>
        <v>1</v>
      </c>
      <c r="DP40" s="85">
        <f t="shared" si="23"/>
        <v>1</v>
      </c>
      <c r="DQ40" s="85">
        <f t="shared" si="23"/>
        <v>1</v>
      </c>
      <c r="DR40" s="85">
        <f t="shared" si="23"/>
        <v>1</v>
      </c>
      <c r="DS40" s="79" t="s">
        <v>32</v>
      </c>
    </row>
    <row r="41" spans="2:123" x14ac:dyDescent="0.45">
      <c r="B41" s="80">
        <f t="shared" si="7"/>
        <v>29</v>
      </c>
      <c r="C41" s="81">
        <f t="shared" si="6"/>
        <v>2.333333333333333</v>
      </c>
      <c r="D41" s="82">
        <f t="shared" si="8"/>
        <v>28</v>
      </c>
      <c r="E41" s="83">
        <f t="shared" si="10"/>
        <v>3.5714285714285712E-2</v>
      </c>
      <c r="F41" s="85"/>
      <c r="G41" s="85">
        <f t="shared" si="21"/>
        <v>3.5714285714285712E-2</v>
      </c>
      <c r="H41" s="85">
        <f t="shared" si="21"/>
        <v>7.1428571428571425E-2</v>
      </c>
      <c r="I41" s="85">
        <f t="shared" si="21"/>
        <v>0.10714285714285714</v>
      </c>
      <c r="J41" s="85">
        <f t="shared" si="21"/>
        <v>0.14285714285714285</v>
      </c>
      <c r="K41" s="85">
        <f t="shared" si="21"/>
        <v>0.17857142857142855</v>
      </c>
      <c r="L41" s="85">
        <f t="shared" si="21"/>
        <v>0.21428571428571427</v>
      </c>
      <c r="M41" s="85">
        <f t="shared" si="21"/>
        <v>0.25</v>
      </c>
      <c r="N41" s="85">
        <f t="shared" si="21"/>
        <v>0.2857142857142857</v>
      </c>
      <c r="O41" s="85">
        <f t="shared" si="21"/>
        <v>0.3214285714285714</v>
      </c>
      <c r="P41" s="85">
        <f t="shared" si="21"/>
        <v>0.3571428571428571</v>
      </c>
      <c r="Q41" s="85">
        <f t="shared" si="21"/>
        <v>0.39285714285714285</v>
      </c>
      <c r="R41" s="85">
        <f t="shared" si="21"/>
        <v>0.42857142857142855</v>
      </c>
      <c r="S41" s="85">
        <f t="shared" si="21"/>
        <v>0.46428571428571425</v>
      </c>
      <c r="T41" s="85">
        <f t="shared" si="21"/>
        <v>0.5</v>
      </c>
      <c r="U41" s="85">
        <f t="shared" si="21"/>
        <v>0.5357142857142857</v>
      </c>
      <c r="V41" s="85">
        <f t="shared" si="21"/>
        <v>0.5714285714285714</v>
      </c>
      <c r="W41" s="85">
        <f t="shared" si="28"/>
        <v>0.6071428571428571</v>
      </c>
      <c r="X41" s="85">
        <f t="shared" si="28"/>
        <v>0.64285714285714279</v>
      </c>
      <c r="Y41" s="85">
        <f t="shared" si="28"/>
        <v>0.67857142857142849</v>
      </c>
      <c r="Z41" s="85">
        <f t="shared" si="28"/>
        <v>0.71428571428571419</v>
      </c>
      <c r="AA41" s="85">
        <f t="shared" si="28"/>
        <v>0.75</v>
      </c>
      <c r="AB41" s="85">
        <f t="shared" si="28"/>
        <v>0.7857142857142857</v>
      </c>
      <c r="AC41" s="85">
        <f t="shared" si="28"/>
        <v>0.8214285714285714</v>
      </c>
      <c r="AD41" s="85">
        <f t="shared" si="28"/>
        <v>0.8571428571428571</v>
      </c>
      <c r="AE41" s="85">
        <f t="shared" si="28"/>
        <v>0.89285714285714279</v>
      </c>
      <c r="AF41" s="85">
        <f t="shared" si="28"/>
        <v>0.92857142857142849</v>
      </c>
      <c r="AG41" s="85">
        <f t="shared" si="28"/>
        <v>0.96428571428571419</v>
      </c>
      <c r="AH41" s="85">
        <f t="shared" si="28"/>
        <v>1</v>
      </c>
      <c r="AI41" s="85">
        <f t="shared" si="28"/>
        <v>1</v>
      </c>
      <c r="AJ41" s="85">
        <f t="shared" si="28"/>
        <v>1</v>
      </c>
      <c r="AK41" s="85">
        <f t="shared" si="28"/>
        <v>1</v>
      </c>
      <c r="AL41" s="85">
        <f t="shared" si="28"/>
        <v>1</v>
      </c>
      <c r="AM41" s="85">
        <f t="shared" si="25"/>
        <v>1</v>
      </c>
      <c r="AN41" s="85">
        <f t="shared" si="25"/>
        <v>1</v>
      </c>
      <c r="AO41" s="85">
        <f t="shared" si="25"/>
        <v>1</v>
      </c>
      <c r="AP41" s="85">
        <f t="shared" si="25"/>
        <v>1</v>
      </c>
      <c r="AQ41" s="85">
        <f t="shared" si="25"/>
        <v>1</v>
      </c>
      <c r="AR41" s="85">
        <f t="shared" si="25"/>
        <v>1</v>
      </c>
      <c r="AS41" s="85">
        <f t="shared" si="25"/>
        <v>1</v>
      </c>
      <c r="AT41" s="85">
        <f t="shared" si="25"/>
        <v>1</v>
      </c>
      <c r="AU41" s="85">
        <f t="shared" si="25"/>
        <v>1</v>
      </c>
      <c r="AV41" s="85">
        <f t="shared" si="25"/>
        <v>1</v>
      </c>
      <c r="AW41" s="85">
        <f t="shared" si="25"/>
        <v>1</v>
      </c>
      <c r="AX41" s="85">
        <f t="shared" si="25"/>
        <v>1</v>
      </c>
      <c r="AY41" s="85">
        <f t="shared" si="25"/>
        <v>1</v>
      </c>
      <c r="AZ41" s="85">
        <f t="shared" si="25"/>
        <v>1</v>
      </c>
      <c r="BA41" s="85">
        <f t="shared" si="25"/>
        <v>1</v>
      </c>
      <c r="BB41" s="85">
        <f t="shared" si="26"/>
        <v>1</v>
      </c>
      <c r="BC41" s="85">
        <f t="shared" si="26"/>
        <v>1</v>
      </c>
      <c r="BD41" s="85">
        <f t="shared" si="26"/>
        <v>1</v>
      </c>
      <c r="BE41" s="85">
        <f t="shared" si="26"/>
        <v>1</v>
      </c>
      <c r="BF41" s="85">
        <f t="shared" si="26"/>
        <v>1</v>
      </c>
      <c r="BG41" s="85">
        <f t="shared" si="26"/>
        <v>1</v>
      </c>
      <c r="BH41" s="85">
        <f t="shared" si="26"/>
        <v>1</v>
      </c>
      <c r="BI41" s="85">
        <f t="shared" si="26"/>
        <v>1</v>
      </c>
      <c r="BJ41" s="85">
        <f t="shared" si="26"/>
        <v>1</v>
      </c>
      <c r="BK41" s="85">
        <f t="shared" si="26"/>
        <v>1</v>
      </c>
      <c r="BL41" s="85">
        <f t="shared" si="26"/>
        <v>1</v>
      </c>
      <c r="BM41" s="85">
        <f t="shared" si="26"/>
        <v>1</v>
      </c>
      <c r="BN41" s="85">
        <f t="shared" si="26"/>
        <v>1</v>
      </c>
      <c r="BO41" s="85">
        <f t="shared" si="26"/>
        <v>1</v>
      </c>
      <c r="BP41" s="85">
        <f t="shared" si="26"/>
        <v>1</v>
      </c>
      <c r="BQ41" s="85">
        <f t="shared" si="26"/>
        <v>1</v>
      </c>
      <c r="BR41" s="85">
        <f t="shared" si="27"/>
        <v>1</v>
      </c>
      <c r="BS41" s="85">
        <f t="shared" si="27"/>
        <v>1</v>
      </c>
      <c r="BT41" s="85">
        <f t="shared" si="27"/>
        <v>1</v>
      </c>
      <c r="BU41" s="85">
        <f t="shared" si="27"/>
        <v>1</v>
      </c>
      <c r="BV41" s="85">
        <f t="shared" si="27"/>
        <v>1</v>
      </c>
      <c r="BW41" s="85">
        <f t="shared" si="27"/>
        <v>1</v>
      </c>
      <c r="BX41" s="85">
        <f t="shared" si="27"/>
        <v>1</v>
      </c>
      <c r="BY41" s="85">
        <f t="shared" si="27"/>
        <v>1</v>
      </c>
      <c r="BZ41" s="85">
        <f t="shared" si="27"/>
        <v>1</v>
      </c>
      <c r="CA41" s="85">
        <f t="shared" si="27"/>
        <v>1</v>
      </c>
      <c r="CB41" s="85">
        <f t="shared" si="27"/>
        <v>1</v>
      </c>
      <c r="CC41" s="85">
        <f t="shared" si="27"/>
        <v>1</v>
      </c>
      <c r="CD41" s="85">
        <f t="shared" si="27"/>
        <v>1</v>
      </c>
      <c r="CE41" s="85">
        <f t="shared" si="27"/>
        <v>1</v>
      </c>
      <c r="CF41" s="85">
        <f t="shared" si="27"/>
        <v>1</v>
      </c>
      <c r="CG41" s="85">
        <f t="shared" si="27"/>
        <v>1</v>
      </c>
      <c r="CH41" s="85">
        <f t="shared" si="23"/>
        <v>1</v>
      </c>
      <c r="CI41" s="85">
        <f t="shared" si="23"/>
        <v>1</v>
      </c>
      <c r="CJ41" s="85">
        <f t="shared" si="23"/>
        <v>1</v>
      </c>
      <c r="CK41" s="85">
        <f t="shared" si="23"/>
        <v>1</v>
      </c>
      <c r="CL41" s="85">
        <f t="shared" si="23"/>
        <v>1</v>
      </c>
      <c r="CM41" s="85">
        <f t="shared" si="23"/>
        <v>1</v>
      </c>
      <c r="CN41" s="85">
        <f t="shared" si="23"/>
        <v>1</v>
      </c>
      <c r="CO41" s="85">
        <f t="shared" si="23"/>
        <v>1</v>
      </c>
      <c r="CP41" s="85">
        <f t="shared" si="23"/>
        <v>1</v>
      </c>
      <c r="CQ41" s="85">
        <f t="shared" si="23"/>
        <v>1</v>
      </c>
      <c r="CR41" s="85">
        <f t="shared" si="23"/>
        <v>1</v>
      </c>
      <c r="CS41" s="85">
        <f t="shared" si="23"/>
        <v>1</v>
      </c>
      <c r="CT41" s="85">
        <f t="shared" si="23"/>
        <v>1</v>
      </c>
      <c r="CU41" s="85">
        <f t="shared" si="23"/>
        <v>1</v>
      </c>
      <c r="CV41" s="85">
        <f t="shared" si="23"/>
        <v>1</v>
      </c>
      <c r="CW41" s="85">
        <f t="shared" si="23"/>
        <v>1</v>
      </c>
      <c r="CX41" s="85">
        <f t="shared" si="23"/>
        <v>1</v>
      </c>
      <c r="CY41" s="85">
        <f t="shared" si="23"/>
        <v>1</v>
      </c>
      <c r="CZ41" s="85">
        <f t="shared" si="23"/>
        <v>1</v>
      </c>
      <c r="DA41" s="85">
        <f t="shared" si="23"/>
        <v>1</v>
      </c>
      <c r="DB41" s="85">
        <f t="shared" si="23"/>
        <v>1</v>
      </c>
      <c r="DC41" s="85">
        <f t="shared" si="23"/>
        <v>1</v>
      </c>
      <c r="DD41" s="85">
        <f t="shared" si="23"/>
        <v>1</v>
      </c>
      <c r="DE41" s="85">
        <f t="shared" si="23"/>
        <v>1</v>
      </c>
      <c r="DF41" s="85">
        <f t="shared" si="23"/>
        <v>1</v>
      </c>
      <c r="DG41" s="85">
        <f t="shared" si="23"/>
        <v>1</v>
      </c>
      <c r="DH41" s="85">
        <f t="shared" si="23"/>
        <v>1</v>
      </c>
      <c r="DI41" s="85">
        <f t="shared" si="23"/>
        <v>1</v>
      </c>
      <c r="DJ41" s="85">
        <f t="shared" si="23"/>
        <v>1</v>
      </c>
      <c r="DK41" s="85">
        <f t="shared" si="23"/>
        <v>1</v>
      </c>
      <c r="DL41" s="85">
        <f t="shared" si="23"/>
        <v>1</v>
      </c>
      <c r="DM41" s="85">
        <f t="shared" si="23"/>
        <v>1</v>
      </c>
      <c r="DN41" s="85">
        <f t="shared" si="23"/>
        <v>1</v>
      </c>
      <c r="DO41" s="85">
        <f t="shared" si="23"/>
        <v>1</v>
      </c>
      <c r="DP41" s="85">
        <f t="shared" si="23"/>
        <v>1</v>
      </c>
      <c r="DQ41" s="85">
        <f t="shared" si="23"/>
        <v>1</v>
      </c>
      <c r="DR41" s="85">
        <f t="shared" si="23"/>
        <v>1</v>
      </c>
      <c r="DS41" s="79" t="s">
        <v>32</v>
      </c>
    </row>
    <row r="42" spans="2:123" x14ac:dyDescent="0.45">
      <c r="B42" s="80">
        <f t="shared" si="7"/>
        <v>30</v>
      </c>
      <c r="C42" s="81">
        <f t="shared" si="6"/>
        <v>2.4166666666666665</v>
      </c>
      <c r="D42" s="82">
        <f t="shared" si="8"/>
        <v>29</v>
      </c>
      <c r="E42" s="83">
        <f t="shared" si="10"/>
        <v>3.4482758620689655E-2</v>
      </c>
      <c r="F42" s="85"/>
      <c r="G42" s="85">
        <f t="shared" si="21"/>
        <v>3.4482758620689655E-2</v>
      </c>
      <c r="H42" s="85">
        <f t="shared" si="21"/>
        <v>6.8965517241379309E-2</v>
      </c>
      <c r="I42" s="85">
        <f t="shared" si="21"/>
        <v>0.10344827586206896</v>
      </c>
      <c r="J42" s="85">
        <f t="shared" si="21"/>
        <v>0.13793103448275862</v>
      </c>
      <c r="K42" s="85">
        <f t="shared" si="21"/>
        <v>0.17241379310344829</v>
      </c>
      <c r="L42" s="85">
        <f t="shared" si="21"/>
        <v>0.20689655172413793</v>
      </c>
      <c r="M42" s="85">
        <f t="shared" si="21"/>
        <v>0.24137931034482757</v>
      </c>
      <c r="N42" s="85">
        <f t="shared" si="21"/>
        <v>0.27586206896551724</v>
      </c>
      <c r="O42" s="85">
        <f t="shared" si="21"/>
        <v>0.31034482758620691</v>
      </c>
      <c r="P42" s="85">
        <f t="shared" si="21"/>
        <v>0.34482758620689657</v>
      </c>
      <c r="Q42" s="85">
        <f t="shared" si="21"/>
        <v>0.37931034482758619</v>
      </c>
      <c r="R42" s="85">
        <f t="shared" si="21"/>
        <v>0.41379310344827586</v>
      </c>
      <c r="S42" s="85">
        <f t="shared" si="21"/>
        <v>0.44827586206896552</v>
      </c>
      <c r="T42" s="85">
        <f t="shared" si="21"/>
        <v>0.48275862068965514</v>
      </c>
      <c r="U42" s="85">
        <f t="shared" si="21"/>
        <v>0.51724137931034486</v>
      </c>
      <c r="V42" s="85">
        <f t="shared" si="21"/>
        <v>0.55172413793103448</v>
      </c>
      <c r="W42" s="85">
        <f t="shared" si="28"/>
        <v>0.58620689655172409</v>
      </c>
      <c r="X42" s="85">
        <f t="shared" si="28"/>
        <v>0.62068965517241381</v>
      </c>
      <c r="Y42" s="85">
        <f t="shared" si="28"/>
        <v>0.65517241379310343</v>
      </c>
      <c r="Z42" s="85">
        <f t="shared" si="28"/>
        <v>0.68965517241379315</v>
      </c>
      <c r="AA42" s="85">
        <f t="shared" si="28"/>
        <v>0.72413793103448276</v>
      </c>
      <c r="AB42" s="85">
        <f t="shared" si="28"/>
        <v>0.75862068965517238</v>
      </c>
      <c r="AC42" s="85">
        <f t="shared" si="28"/>
        <v>0.7931034482758621</v>
      </c>
      <c r="AD42" s="85">
        <f t="shared" si="28"/>
        <v>0.82758620689655171</v>
      </c>
      <c r="AE42" s="85">
        <f t="shared" si="28"/>
        <v>0.86206896551724133</v>
      </c>
      <c r="AF42" s="85">
        <f t="shared" si="28"/>
        <v>0.89655172413793105</v>
      </c>
      <c r="AG42" s="85">
        <f t="shared" si="28"/>
        <v>0.93103448275862066</v>
      </c>
      <c r="AH42" s="85">
        <f t="shared" si="28"/>
        <v>0.96551724137931028</v>
      </c>
      <c r="AI42" s="85">
        <f t="shared" si="28"/>
        <v>1</v>
      </c>
      <c r="AJ42" s="85">
        <f t="shared" si="28"/>
        <v>1</v>
      </c>
      <c r="AK42" s="85">
        <f t="shared" si="28"/>
        <v>1</v>
      </c>
      <c r="AL42" s="85">
        <f t="shared" si="28"/>
        <v>1</v>
      </c>
      <c r="AM42" s="85">
        <f t="shared" si="25"/>
        <v>1</v>
      </c>
      <c r="AN42" s="85">
        <f t="shared" si="25"/>
        <v>1</v>
      </c>
      <c r="AO42" s="85">
        <f t="shared" si="25"/>
        <v>1</v>
      </c>
      <c r="AP42" s="85">
        <f t="shared" si="25"/>
        <v>1</v>
      </c>
      <c r="AQ42" s="85">
        <f t="shared" si="25"/>
        <v>1</v>
      </c>
      <c r="AR42" s="85">
        <f t="shared" si="25"/>
        <v>1</v>
      </c>
      <c r="AS42" s="85">
        <f t="shared" si="25"/>
        <v>1</v>
      </c>
      <c r="AT42" s="85">
        <f t="shared" si="25"/>
        <v>1</v>
      </c>
      <c r="AU42" s="85">
        <f t="shared" si="25"/>
        <v>1</v>
      </c>
      <c r="AV42" s="85">
        <f t="shared" si="25"/>
        <v>1</v>
      </c>
      <c r="AW42" s="85">
        <f t="shared" si="25"/>
        <v>1</v>
      </c>
      <c r="AX42" s="85">
        <f t="shared" si="25"/>
        <v>1</v>
      </c>
      <c r="AY42" s="85">
        <f t="shared" si="25"/>
        <v>1</v>
      </c>
      <c r="AZ42" s="85">
        <f t="shared" si="25"/>
        <v>1</v>
      </c>
      <c r="BA42" s="85">
        <f t="shared" si="25"/>
        <v>1</v>
      </c>
      <c r="BB42" s="85">
        <f t="shared" si="26"/>
        <v>1</v>
      </c>
      <c r="BC42" s="85">
        <f t="shared" si="26"/>
        <v>1</v>
      </c>
      <c r="BD42" s="85">
        <f t="shared" si="26"/>
        <v>1</v>
      </c>
      <c r="BE42" s="85">
        <f t="shared" si="26"/>
        <v>1</v>
      </c>
      <c r="BF42" s="85">
        <f t="shared" si="26"/>
        <v>1</v>
      </c>
      <c r="BG42" s="85">
        <f t="shared" si="26"/>
        <v>1</v>
      </c>
      <c r="BH42" s="85">
        <f t="shared" si="26"/>
        <v>1</v>
      </c>
      <c r="BI42" s="85">
        <f t="shared" si="26"/>
        <v>1</v>
      </c>
      <c r="BJ42" s="85">
        <f t="shared" si="26"/>
        <v>1</v>
      </c>
      <c r="BK42" s="85">
        <f t="shared" si="26"/>
        <v>1</v>
      </c>
      <c r="BL42" s="85">
        <f t="shared" si="26"/>
        <v>1</v>
      </c>
      <c r="BM42" s="85">
        <f t="shared" si="26"/>
        <v>1</v>
      </c>
      <c r="BN42" s="85">
        <f t="shared" si="26"/>
        <v>1</v>
      </c>
      <c r="BO42" s="85">
        <f t="shared" si="26"/>
        <v>1</v>
      </c>
      <c r="BP42" s="85">
        <f t="shared" si="26"/>
        <v>1</v>
      </c>
      <c r="BQ42" s="85">
        <f t="shared" si="26"/>
        <v>1</v>
      </c>
      <c r="BR42" s="85">
        <f t="shared" si="27"/>
        <v>1</v>
      </c>
      <c r="BS42" s="85">
        <f t="shared" si="27"/>
        <v>1</v>
      </c>
      <c r="BT42" s="85">
        <f t="shared" si="27"/>
        <v>1</v>
      </c>
      <c r="BU42" s="85">
        <f t="shared" si="27"/>
        <v>1</v>
      </c>
      <c r="BV42" s="85">
        <f t="shared" si="27"/>
        <v>1</v>
      </c>
      <c r="BW42" s="85">
        <f t="shared" si="27"/>
        <v>1</v>
      </c>
      <c r="BX42" s="85">
        <f t="shared" si="27"/>
        <v>1</v>
      </c>
      <c r="BY42" s="85">
        <f t="shared" si="27"/>
        <v>1</v>
      </c>
      <c r="BZ42" s="85">
        <f t="shared" si="27"/>
        <v>1</v>
      </c>
      <c r="CA42" s="85">
        <f t="shared" si="27"/>
        <v>1</v>
      </c>
      <c r="CB42" s="85">
        <f t="shared" si="27"/>
        <v>1</v>
      </c>
      <c r="CC42" s="85">
        <f t="shared" si="27"/>
        <v>1</v>
      </c>
      <c r="CD42" s="85">
        <f t="shared" si="27"/>
        <v>1</v>
      </c>
      <c r="CE42" s="85">
        <f t="shared" si="27"/>
        <v>1</v>
      </c>
      <c r="CF42" s="85">
        <f t="shared" si="27"/>
        <v>1</v>
      </c>
      <c r="CG42" s="85">
        <f t="shared" si="27"/>
        <v>1</v>
      </c>
      <c r="CH42" s="85">
        <f t="shared" si="23"/>
        <v>1</v>
      </c>
      <c r="CI42" s="85">
        <f t="shared" si="23"/>
        <v>1</v>
      </c>
      <c r="CJ42" s="85">
        <f t="shared" si="23"/>
        <v>1</v>
      </c>
      <c r="CK42" s="85">
        <f t="shared" si="23"/>
        <v>1</v>
      </c>
      <c r="CL42" s="85">
        <f t="shared" si="23"/>
        <v>1</v>
      </c>
      <c r="CM42" s="85">
        <f t="shared" si="23"/>
        <v>1</v>
      </c>
      <c r="CN42" s="85">
        <f t="shared" si="23"/>
        <v>1</v>
      </c>
      <c r="CO42" s="85">
        <f t="shared" si="23"/>
        <v>1</v>
      </c>
      <c r="CP42" s="85">
        <f t="shared" si="23"/>
        <v>1</v>
      </c>
      <c r="CQ42" s="85">
        <f t="shared" si="23"/>
        <v>1</v>
      </c>
      <c r="CR42" s="85">
        <f t="shared" si="23"/>
        <v>1</v>
      </c>
      <c r="CS42" s="85">
        <f t="shared" si="23"/>
        <v>1</v>
      </c>
      <c r="CT42" s="85">
        <f t="shared" si="23"/>
        <v>1</v>
      </c>
      <c r="CU42" s="85">
        <f t="shared" si="23"/>
        <v>1</v>
      </c>
      <c r="CV42" s="85">
        <f t="shared" si="23"/>
        <v>1</v>
      </c>
      <c r="CW42" s="85">
        <f t="shared" si="23"/>
        <v>1</v>
      </c>
      <c r="CX42" s="85">
        <f t="shared" si="23"/>
        <v>1</v>
      </c>
      <c r="CY42" s="85">
        <f t="shared" si="23"/>
        <v>1</v>
      </c>
      <c r="CZ42" s="85">
        <f t="shared" si="23"/>
        <v>1</v>
      </c>
      <c r="DA42" s="85">
        <f t="shared" si="23"/>
        <v>1</v>
      </c>
      <c r="DB42" s="85">
        <f t="shared" si="23"/>
        <v>1</v>
      </c>
      <c r="DC42" s="85">
        <f t="shared" si="23"/>
        <v>1</v>
      </c>
      <c r="DD42" s="85">
        <f t="shared" si="23"/>
        <v>1</v>
      </c>
      <c r="DE42" s="85">
        <f t="shared" si="23"/>
        <v>1</v>
      </c>
      <c r="DF42" s="85">
        <f t="shared" si="23"/>
        <v>1</v>
      </c>
      <c r="DG42" s="85">
        <f t="shared" si="23"/>
        <v>1</v>
      </c>
      <c r="DH42" s="85">
        <f t="shared" si="23"/>
        <v>1</v>
      </c>
      <c r="DI42" s="85">
        <f t="shared" si="23"/>
        <v>1</v>
      </c>
      <c r="DJ42" s="85">
        <f t="shared" si="23"/>
        <v>1</v>
      </c>
      <c r="DK42" s="85">
        <f t="shared" si="23"/>
        <v>1</v>
      </c>
      <c r="DL42" s="85">
        <f t="shared" si="23"/>
        <v>1</v>
      </c>
      <c r="DM42" s="85">
        <f t="shared" si="23"/>
        <v>1</v>
      </c>
      <c r="DN42" s="85">
        <f t="shared" si="23"/>
        <v>1</v>
      </c>
      <c r="DO42" s="85">
        <f t="shared" si="23"/>
        <v>1</v>
      </c>
      <c r="DP42" s="85">
        <f t="shared" si="23"/>
        <v>1</v>
      </c>
      <c r="DQ42" s="85">
        <f t="shared" si="23"/>
        <v>1</v>
      </c>
      <c r="DR42" s="85">
        <f t="shared" si="23"/>
        <v>1</v>
      </c>
      <c r="DS42" s="79" t="s">
        <v>32</v>
      </c>
    </row>
    <row r="43" spans="2:123" x14ac:dyDescent="0.45">
      <c r="B43" s="80">
        <f t="shared" si="7"/>
        <v>31</v>
      </c>
      <c r="C43" s="81">
        <f t="shared" si="6"/>
        <v>2.5</v>
      </c>
      <c r="D43" s="82">
        <f t="shared" si="8"/>
        <v>30</v>
      </c>
      <c r="E43" s="83">
        <f t="shared" si="10"/>
        <v>3.3333333333333333E-2</v>
      </c>
      <c r="F43" s="85"/>
      <c r="G43" s="85">
        <f t="shared" si="21"/>
        <v>3.3333333333333333E-2</v>
      </c>
      <c r="H43" s="85">
        <f t="shared" si="21"/>
        <v>6.6666666666666666E-2</v>
      </c>
      <c r="I43" s="85">
        <f t="shared" si="21"/>
        <v>0.1</v>
      </c>
      <c r="J43" s="85">
        <f t="shared" si="21"/>
        <v>0.13333333333333333</v>
      </c>
      <c r="K43" s="85">
        <f t="shared" si="21"/>
        <v>0.16666666666666666</v>
      </c>
      <c r="L43" s="85">
        <f t="shared" si="21"/>
        <v>0.2</v>
      </c>
      <c r="M43" s="85">
        <f t="shared" si="21"/>
        <v>0.23333333333333334</v>
      </c>
      <c r="N43" s="85">
        <f t="shared" si="21"/>
        <v>0.26666666666666666</v>
      </c>
      <c r="O43" s="85">
        <f t="shared" si="21"/>
        <v>0.3</v>
      </c>
      <c r="P43" s="85">
        <f t="shared" si="21"/>
        <v>0.33333333333333331</v>
      </c>
      <c r="Q43" s="85">
        <f t="shared" si="21"/>
        <v>0.36666666666666664</v>
      </c>
      <c r="R43" s="85">
        <f t="shared" si="21"/>
        <v>0.4</v>
      </c>
      <c r="S43" s="85">
        <f t="shared" si="21"/>
        <v>0.43333333333333335</v>
      </c>
      <c r="T43" s="85">
        <f t="shared" si="21"/>
        <v>0.46666666666666667</v>
      </c>
      <c r="U43" s="85">
        <f t="shared" si="21"/>
        <v>0.5</v>
      </c>
      <c r="V43" s="85">
        <f t="shared" si="21"/>
        <v>0.53333333333333333</v>
      </c>
      <c r="W43" s="85">
        <f t="shared" si="28"/>
        <v>0.56666666666666665</v>
      </c>
      <c r="X43" s="85">
        <f t="shared" si="28"/>
        <v>0.6</v>
      </c>
      <c r="Y43" s="85">
        <f t="shared" si="28"/>
        <v>0.6333333333333333</v>
      </c>
      <c r="Z43" s="85">
        <f t="shared" si="28"/>
        <v>0.66666666666666663</v>
      </c>
      <c r="AA43" s="85">
        <f t="shared" si="28"/>
        <v>0.7</v>
      </c>
      <c r="AB43" s="85">
        <f t="shared" si="28"/>
        <v>0.73333333333333328</v>
      </c>
      <c r="AC43" s="85">
        <f t="shared" si="28"/>
        <v>0.76666666666666661</v>
      </c>
      <c r="AD43" s="85">
        <f t="shared" si="28"/>
        <v>0.8</v>
      </c>
      <c r="AE43" s="85">
        <f t="shared" si="28"/>
        <v>0.83333333333333337</v>
      </c>
      <c r="AF43" s="85">
        <f t="shared" si="28"/>
        <v>0.8666666666666667</v>
      </c>
      <c r="AG43" s="85">
        <f t="shared" si="28"/>
        <v>0.9</v>
      </c>
      <c r="AH43" s="85">
        <f t="shared" si="28"/>
        <v>0.93333333333333335</v>
      </c>
      <c r="AI43" s="85">
        <f t="shared" si="28"/>
        <v>0.96666666666666667</v>
      </c>
      <c r="AJ43" s="85">
        <f t="shared" si="28"/>
        <v>1</v>
      </c>
      <c r="AK43" s="85">
        <f t="shared" si="28"/>
        <v>1</v>
      </c>
      <c r="AL43" s="85">
        <f t="shared" si="28"/>
        <v>1</v>
      </c>
      <c r="AM43" s="85">
        <f t="shared" si="25"/>
        <v>1</v>
      </c>
      <c r="AN43" s="85">
        <f t="shared" si="25"/>
        <v>1</v>
      </c>
      <c r="AO43" s="85">
        <f t="shared" si="25"/>
        <v>1</v>
      </c>
      <c r="AP43" s="85">
        <f t="shared" si="25"/>
        <v>1</v>
      </c>
      <c r="AQ43" s="85">
        <f t="shared" si="25"/>
        <v>1</v>
      </c>
      <c r="AR43" s="85">
        <f t="shared" si="25"/>
        <v>1</v>
      </c>
      <c r="AS43" s="85">
        <f t="shared" si="25"/>
        <v>1</v>
      </c>
      <c r="AT43" s="85">
        <f t="shared" si="25"/>
        <v>1</v>
      </c>
      <c r="AU43" s="85">
        <f t="shared" si="25"/>
        <v>1</v>
      </c>
      <c r="AV43" s="85">
        <f t="shared" si="25"/>
        <v>1</v>
      </c>
      <c r="AW43" s="85">
        <f t="shared" si="25"/>
        <v>1</v>
      </c>
      <c r="AX43" s="85">
        <f t="shared" si="25"/>
        <v>1</v>
      </c>
      <c r="AY43" s="85">
        <f t="shared" si="25"/>
        <v>1</v>
      </c>
      <c r="AZ43" s="85">
        <f t="shared" si="25"/>
        <v>1</v>
      </c>
      <c r="BA43" s="85">
        <f t="shared" si="25"/>
        <v>1</v>
      </c>
      <c r="BB43" s="85">
        <f t="shared" si="26"/>
        <v>1</v>
      </c>
      <c r="BC43" s="85">
        <f t="shared" si="26"/>
        <v>1</v>
      </c>
      <c r="BD43" s="85">
        <f t="shared" si="26"/>
        <v>1</v>
      </c>
      <c r="BE43" s="85">
        <f t="shared" si="26"/>
        <v>1</v>
      </c>
      <c r="BF43" s="85">
        <f t="shared" si="26"/>
        <v>1</v>
      </c>
      <c r="BG43" s="85">
        <f t="shared" si="26"/>
        <v>1</v>
      </c>
      <c r="BH43" s="85">
        <f t="shared" si="26"/>
        <v>1</v>
      </c>
      <c r="BI43" s="85">
        <f t="shared" si="26"/>
        <v>1</v>
      </c>
      <c r="BJ43" s="85">
        <f t="shared" si="26"/>
        <v>1</v>
      </c>
      <c r="BK43" s="85">
        <f t="shared" si="26"/>
        <v>1</v>
      </c>
      <c r="BL43" s="85">
        <f t="shared" si="26"/>
        <v>1</v>
      </c>
      <c r="BM43" s="85">
        <f t="shared" si="26"/>
        <v>1</v>
      </c>
      <c r="BN43" s="85">
        <f t="shared" si="26"/>
        <v>1</v>
      </c>
      <c r="BO43" s="85">
        <f t="shared" si="26"/>
        <v>1</v>
      </c>
      <c r="BP43" s="85">
        <f t="shared" si="26"/>
        <v>1</v>
      </c>
      <c r="BQ43" s="85">
        <f t="shared" si="26"/>
        <v>1</v>
      </c>
      <c r="BR43" s="85">
        <f t="shared" si="27"/>
        <v>1</v>
      </c>
      <c r="BS43" s="85">
        <f t="shared" si="27"/>
        <v>1</v>
      </c>
      <c r="BT43" s="85">
        <f t="shared" si="27"/>
        <v>1</v>
      </c>
      <c r="BU43" s="85">
        <f t="shared" si="27"/>
        <v>1</v>
      </c>
      <c r="BV43" s="85">
        <f t="shared" si="27"/>
        <v>1</v>
      </c>
      <c r="BW43" s="85">
        <f t="shared" si="27"/>
        <v>1</v>
      </c>
      <c r="BX43" s="85">
        <f t="shared" si="27"/>
        <v>1</v>
      </c>
      <c r="BY43" s="85">
        <f t="shared" si="27"/>
        <v>1</v>
      </c>
      <c r="BZ43" s="85">
        <f t="shared" si="27"/>
        <v>1</v>
      </c>
      <c r="CA43" s="85">
        <f t="shared" si="27"/>
        <v>1</v>
      </c>
      <c r="CB43" s="85">
        <f t="shared" si="27"/>
        <v>1</v>
      </c>
      <c r="CC43" s="85">
        <f t="shared" si="27"/>
        <v>1</v>
      </c>
      <c r="CD43" s="85">
        <f t="shared" si="27"/>
        <v>1</v>
      </c>
      <c r="CE43" s="85">
        <f t="shared" si="27"/>
        <v>1</v>
      </c>
      <c r="CF43" s="85">
        <f t="shared" si="27"/>
        <v>1</v>
      </c>
      <c r="CG43" s="85">
        <f t="shared" si="27"/>
        <v>1</v>
      </c>
      <c r="CH43" s="85">
        <f t="shared" si="23"/>
        <v>1</v>
      </c>
      <c r="CI43" s="85">
        <f t="shared" si="23"/>
        <v>1</v>
      </c>
      <c r="CJ43" s="85">
        <f t="shared" si="23"/>
        <v>1</v>
      </c>
      <c r="CK43" s="85">
        <f t="shared" si="23"/>
        <v>1</v>
      </c>
      <c r="CL43" s="85">
        <f t="shared" si="23"/>
        <v>1</v>
      </c>
      <c r="CM43" s="85">
        <f t="shared" si="23"/>
        <v>1</v>
      </c>
      <c r="CN43" s="85">
        <f t="shared" si="23"/>
        <v>1</v>
      </c>
      <c r="CO43" s="85">
        <f t="shared" si="23"/>
        <v>1</v>
      </c>
      <c r="CP43" s="85">
        <f t="shared" si="23"/>
        <v>1</v>
      </c>
      <c r="CQ43" s="85">
        <f t="shared" si="23"/>
        <v>1</v>
      </c>
      <c r="CR43" s="85">
        <f t="shared" si="23"/>
        <v>1</v>
      </c>
      <c r="CS43" s="85">
        <f t="shared" si="23"/>
        <v>1</v>
      </c>
      <c r="CT43" s="85">
        <f t="shared" si="23"/>
        <v>1</v>
      </c>
      <c r="CU43" s="85">
        <f t="shared" si="23"/>
        <v>1</v>
      </c>
      <c r="CV43" s="85">
        <f t="shared" si="23"/>
        <v>1</v>
      </c>
      <c r="CW43" s="85">
        <f t="shared" si="23"/>
        <v>1</v>
      </c>
      <c r="CX43" s="85">
        <f t="shared" si="23"/>
        <v>1</v>
      </c>
      <c r="CY43" s="85">
        <f t="shared" si="23"/>
        <v>1</v>
      </c>
      <c r="CZ43" s="85">
        <f t="shared" si="23"/>
        <v>1</v>
      </c>
      <c r="DA43" s="85">
        <f t="shared" si="23"/>
        <v>1</v>
      </c>
      <c r="DB43" s="85">
        <f t="shared" si="23"/>
        <v>1</v>
      </c>
      <c r="DC43" s="85">
        <f t="shared" si="23"/>
        <v>1</v>
      </c>
      <c r="DD43" s="85">
        <f t="shared" si="23"/>
        <v>1</v>
      </c>
      <c r="DE43" s="85">
        <f t="shared" si="23"/>
        <v>1</v>
      </c>
      <c r="DF43" s="85">
        <f t="shared" si="23"/>
        <v>1</v>
      </c>
      <c r="DG43" s="85">
        <f t="shared" si="23"/>
        <v>1</v>
      </c>
      <c r="DH43" s="85">
        <f t="shared" si="23"/>
        <v>1</v>
      </c>
      <c r="DI43" s="85">
        <f t="shared" si="23"/>
        <v>1</v>
      </c>
      <c r="DJ43" s="85">
        <f t="shared" si="23"/>
        <v>1</v>
      </c>
      <c r="DK43" s="85">
        <f t="shared" si="23"/>
        <v>1</v>
      </c>
      <c r="DL43" s="85">
        <f t="shared" si="23"/>
        <v>1</v>
      </c>
      <c r="DM43" s="85">
        <f t="shared" ref="DM43:DR44" si="29">IF(DM$13&lt;$D43,$E43*DM$13,1)</f>
        <v>1</v>
      </c>
      <c r="DN43" s="85">
        <f t="shared" si="29"/>
        <v>1</v>
      </c>
      <c r="DO43" s="85">
        <f t="shared" si="29"/>
        <v>1</v>
      </c>
      <c r="DP43" s="85">
        <f t="shared" si="29"/>
        <v>1</v>
      </c>
      <c r="DQ43" s="85">
        <f t="shared" si="29"/>
        <v>1</v>
      </c>
      <c r="DR43" s="85">
        <f t="shared" si="29"/>
        <v>1</v>
      </c>
      <c r="DS43" s="79" t="s">
        <v>32</v>
      </c>
    </row>
    <row r="44" spans="2:123" x14ac:dyDescent="0.45">
      <c r="B44" s="80">
        <f t="shared" si="7"/>
        <v>32</v>
      </c>
      <c r="C44" s="81">
        <f t="shared" si="6"/>
        <v>2.5833333333333335</v>
      </c>
      <c r="D44" s="82">
        <f t="shared" si="8"/>
        <v>31</v>
      </c>
      <c r="E44" s="83">
        <f t="shared" si="10"/>
        <v>3.2258064516129031E-2</v>
      </c>
      <c r="F44" s="85"/>
      <c r="G44" s="85">
        <f t="shared" si="21"/>
        <v>3.2258064516129031E-2</v>
      </c>
      <c r="H44" s="85">
        <f t="shared" si="21"/>
        <v>6.4516129032258063E-2</v>
      </c>
      <c r="I44" s="85">
        <f t="shared" si="21"/>
        <v>9.6774193548387094E-2</v>
      </c>
      <c r="J44" s="85">
        <f t="shared" si="21"/>
        <v>0.12903225806451613</v>
      </c>
      <c r="K44" s="85">
        <f t="shared" si="21"/>
        <v>0.16129032258064516</v>
      </c>
      <c r="L44" s="85">
        <f t="shared" si="21"/>
        <v>0.19354838709677419</v>
      </c>
      <c r="M44" s="85">
        <f t="shared" si="21"/>
        <v>0.22580645161290322</v>
      </c>
      <c r="N44" s="85">
        <f t="shared" si="21"/>
        <v>0.25806451612903225</v>
      </c>
      <c r="O44" s="85">
        <f t="shared" si="21"/>
        <v>0.29032258064516125</v>
      </c>
      <c r="P44" s="85">
        <f t="shared" si="21"/>
        <v>0.32258064516129031</v>
      </c>
      <c r="Q44" s="85">
        <f t="shared" si="21"/>
        <v>0.35483870967741937</v>
      </c>
      <c r="R44" s="85">
        <f t="shared" si="21"/>
        <v>0.38709677419354838</v>
      </c>
      <c r="S44" s="85">
        <f t="shared" si="21"/>
        <v>0.41935483870967738</v>
      </c>
      <c r="T44" s="85">
        <f t="shared" si="21"/>
        <v>0.45161290322580644</v>
      </c>
      <c r="U44" s="85">
        <f t="shared" si="21"/>
        <v>0.4838709677419355</v>
      </c>
      <c r="V44" s="85">
        <f t="shared" si="21"/>
        <v>0.5161290322580645</v>
      </c>
      <c r="W44" s="85">
        <f t="shared" si="28"/>
        <v>0.54838709677419351</v>
      </c>
      <c r="X44" s="85">
        <f t="shared" si="28"/>
        <v>0.58064516129032251</v>
      </c>
      <c r="Y44" s="85">
        <f t="shared" si="28"/>
        <v>0.61290322580645162</v>
      </c>
      <c r="Z44" s="85">
        <f t="shared" si="28"/>
        <v>0.64516129032258063</v>
      </c>
      <c r="AA44" s="85">
        <f t="shared" si="28"/>
        <v>0.67741935483870963</v>
      </c>
      <c r="AB44" s="85">
        <f t="shared" si="28"/>
        <v>0.70967741935483875</v>
      </c>
      <c r="AC44" s="85">
        <f t="shared" si="28"/>
        <v>0.74193548387096775</v>
      </c>
      <c r="AD44" s="85">
        <f t="shared" si="28"/>
        <v>0.77419354838709675</v>
      </c>
      <c r="AE44" s="85">
        <f t="shared" si="28"/>
        <v>0.80645161290322576</v>
      </c>
      <c r="AF44" s="85">
        <f t="shared" si="28"/>
        <v>0.83870967741935476</v>
      </c>
      <c r="AG44" s="85">
        <f t="shared" si="28"/>
        <v>0.87096774193548387</v>
      </c>
      <c r="AH44" s="85">
        <f t="shared" si="28"/>
        <v>0.90322580645161288</v>
      </c>
      <c r="AI44" s="85">
        <f t="shared" si="28"/>
        <v>0.93548387096774188</v>
      </c>
      <c r="AJ44" s="85">
        <f t="shared" si="28"/>
        <v>0.967741935483871</v>
      </c>
      <c r="AK44" s="85">
        <f t="shared" si="28"/>
        <v>1</v>
      </c>
      <c r="AL44" s="85">
        <f t="shared" si="28"/>
        <v>1</v>
      </c>
      <c r="AM44" s="85">
        <f t="shared" si="25"/>
        <v>1</v>
      </c>
      <c r="AN44" s="85">
        <f t="shared" si="25"/>
        <v>1</v>
      </c>
      <c r="AO44" s="85">
        <f t="shared" si="25"/>
        <v>1</v>
      </c>
      <c r="AP44" s="85">
        <f t="shared" si="25"/>
        <v>1</v>
      </c>
      <c r="AQ44" s="85">
        <f t="shared" si="25"/>
        <v>1</v>
      </c>
      <c r="AR44" s="85">
        <f t="shared" si="25"/>
        <v>1</v>
      </c>
      <c r="AS44" s="85">
        <f t="shared" si="25"/>
        <v>1</v>
      </c>
      <c r="AT44" s="85">
        <f t="shared" si="25"/>
        <v>1</v>
      </c>
      <c r="AU44" s="85">
        <f t="shared" si="25"/>
        <v>1</v>
      </c>
      <c r="AV44" s="85">
        <f t="shared" si="25"/>
        <v>1</v>
      </c>
      <c r="AW44" s="85">
        <f t="shared" si="25"/>
        <v>1</v>
      </c>
      <c r="AX44" s="85">
        <f t="shared" si="25"/>
        <v>1</v>
      </c>
      <c r="AY44" s="85">
        <f t="shared" si="25"/>
        <v>1</v>
      </c>
      <c r="AZ44" s="85">
        <f t="shared" si="25"/>
        <v>1</v>
      </c>
      <c r="BA44" s="85">
        <f t="shared" si="25"/>
        <v>1</v>
      </c>
      <c r="BB44" s="85">
        <f t="shared" si="26"/>
        <v>1</v>
      </c>
      <c r="BC44" s="85">
        <f t="shared" si="26"/>
        <v>1</v>
      </c>
      <c r="BD44" s="85">
        <f t="shared" si="26"/>
        <v>1</v>
      </c>
      <c r="BE44" s="85">
        <f t="shared" si="26"/>
        <v>1</v>
      </c>
      <c r="BF44" s="85">
        <f t="shared" si="26"/>
        <v>1</v>
      </c>
      <c r="BG44" s="85">
        <f t="shared" si="26"/>
        <v>1</v>
      </c>
      <c r="BH44" s="85">
        <f t="shared" si="26"/>
        <v>1</v>
      </c>
      <c r="BI44" s="85">
        <f t="shared" si="26"/>
        <v>1</v>
      </c>
      <c r="BJ44" s="85">
        <f t="shared" si="26"/>
        <v>1</v>
      </c>
      <c r="BK44" s="85">
        <f t="shared" si="26"/>
        <v>1</v>
      </c>
      <c r="BL44" s="85">
        <f t="shared" si="26"/>
        <v>1</v>
      </c>
      <c r="BM44" s="85">
        <f t="shared" si="26"/>
        <v>1</v>
      </c>
      <c r="BN44" s="85">
        <f t="shared" si="26"/>
        <v>1</v>
      </c>
      <c r="BO44" s="85">
        <f t="shared" si="26"/>
        <v>1</v>
      </c>
      <c r="BP44" s="85">
        <f t="shared" si="26"/>
        <v>1</v>
      </c>
      <c r="BQ44" s="85">
        <f t="shared" si="26"/>
        <v>1</v>
      </c>
      <c r="BR44" s="85">
        <f t="shared" si="27"/>
        <v>1</v>
      </c>
      <c r="BS44" s="85">
        <f t="shared" si="27"/>
        <v>1</v>
      </c>
      <c r="BT44" s="85">
        <f t="shared" si="27"/>
        <v>1</v>
      </c>
      <c r="BU44" s="85">
        <f t="shared" si="27"/>
        <v>1</v>
      </c>
      <c r="BV44" s="85">
        <f t="shared" si="27"/>
        <v>1</v>
      </c>
      <c r="BW44" s="85">
        <f t="shared" si="27"/>
        <v>1</v>
      </c>
      <c r="BX44" s="85">
        <f t="shared" si="27"/>
        <v>1</v>
      </c>
      <c r="BY44" s="85">
        <f t="shared" si="27"/>
        <v>1</v>
      </c>
      <c r="BZ44" s="85">
        <f t="shared" si="27"/>
        <v>1</v>
      </c>
      <c r="CA44" s="85">
        <f t="shared" si="27"/>
        <v>1</v>
      </c>
      <c r="CB44" s="85">
        <f t="shared" si="27"/>
        <v>1</v>
      </c>
      <c r="CC44" s="85">
        <f t="shared" si="27"/>
        <v>1</v>
      </c>
      <c r="CD44" s="85">
        <f t="shared" si="27"/>
        <v>1</v>
      </c>
      <c r="CE44" s="85">
        <f t="shared" si="27"/>
        <v>1</v>
      </c>
      <c r="CF44" s="85">
        <f t="shared" si="27"/>
        <v>1</v>
      </c>
      <c r="CG44" s="85">
        <f t="shared" si="27"/>
        <v>1</v>
      </c>
      <c r="CH44" s="85">
        <f t="shared" ref="CH44:DR50" si="30">IF(CH$13&lt;$D44,$E44*CH$13,1)</f>
        <v>1</v>
      </c>
      <c r="CI44" s="85">
        <f t="shared" si="30"/>
        <v>1</v>
      </c>
      <c r="CJ44" s="85">
        <f t="shared" si="30"/>
        <v>1</v>
      </c>
      <c r="CK44" s="85">
        <f t="shared" si="30"/>
        <v>1</v>
      </c>
      <c r="CL44" s="85">
        <f t="shared" si="30"/>
        <v>1</v>
      </c>
      <c r="CM44" s="85">
        <f t="shared" si="30"/>
        <v>1</v>
      </c>
      <c r="CN44" s="85">
        <f t="shared" si="30"/>
        <v>1</v>
      </c>
      <c r="CO44" s="85">
        <f t="shared" si="30"/>
        <v>1</v>
      </c>
      <c r="CP44" s="85">
        <f t="shared" si="30"/>
        <v>1</v>
      </c>
      <c r="CQ44" s="85">
        <f t="shared" si="30"/>
        <v>1</v>
      </c>
      <c r="CR44" s="85">
        <f t="shared" si="30"/>
        <v>1</v>
      </c>
      <c r="CS44" s="85">
        <f t="shared" si="30"/>
        <v>1</v>
      </c>
      <c r="CT44" s="85">
        <f t="shared" si="30"/>
        <v>1</v>
      </c>
      <c r="CU44" s="85">
        <f t="shared" si="30"/>
        <v>1</v>
      </c>
      <c r="CV44" s="85">
        <f t="shared" si="30"/>
        <v>1</v>
      </c>
      <c r="CW44" s="85">
        <f t="shared" si="30"/>
        <v>1</v>
      </c>
      <c r="CX44" s="85">
        <f t="shared" si="30"/>
        <v>1</v>
      </c>
      <c r="CY44" s="85">
        <f t="shared" si="30"/>
        <v>1</v>
      </c>
      <c r="CZ44" s="85">
        <f t="shared" si="30"/>
        <v>1</v>
      </c>
      <c r="DA44" s="85">
        <f t="shared" si="30"/>
        <v>1</v>
      </c>
      <c r="DB44" s="85">
        <f t="shared" si="30"/>
        <v>1</v>
      </c>
      <c r="DC44" s="85">
        <f t="shared" si="30"/>
        <v>1</v>
      </c>
      <c r="DD44" s="85">
        <f t="shared" si="30"/>
        <v>1</v>
      </c>
      <c r="DE44" s="85">
        <f t="shared" si="30"/>
        <v>1</v>
      </c>
      <c r="DF44" s="85">
        <f t="shared" si="30"/>
        <v>1</v>
      </c>
      <c r="DG44" s="85">
        <f t="shared" si="30"/>
        <v>1</v>
      </c>
      <c r="DH44" s="85">
        <f t="shared" si="30"/>
        <v>1</v>
      </c>
      <c r="DI44" s="85">
        <f t="shared" si="30"/>
        <v>1</v>
      </c>
      <c r="DJ44" s="85">
        <f t="shared" si="30"/>
        <v>1</v>
      </c>
      <c r="DK44" s="85">
        <f t="shared" si="30"/>
        <v>1</v>
      </c>
      <c r="DL44" s="85">
        <f t="shared" si="30"/>
        <v>1</v>
      </c>
      <c r="DM44" s="85">
        <f t="shared" si="30"/>
        <v>1</v>
      </c>
      <c r="DN44" s="85">
        <f t="shared" si="30"/>
        <v>1</v>
      </c>
      <c r="DO44" s="85">
        <f t="shared" si="30"/>
        <v>1</v>
      </c>
      <c r="DP44" s="85">
        <f t="shared" si="30"/>
        <v>1</v>
      </c>
      <c r="DQ44" s="85">
        <f t="shared" si="30"/>
        <v>1</v>
      </c>
      <c r="DR44" s="85">
        <f t="shared" si="29"/>
        <v>1</v>
      </c>
      <c r="DS44" s="79" t="s">
        <v>32</v>
      </c>
    </row>
    <row r="45" spans="2:123" x14ac:dyDescent="0.45">
      <c r="B45" s="80">
        <f t="shared" si="7"/>
        <v>33</v>
      </c>
      <c r="C45" s="81">
        <f t="shared" si="6"/>
        <v>2.666666666666667</v>
      </c>
      <c r="D45" s="82">
        <f t="shared" si="8"/>
        <v>32</v>
      </c>
      <c r="E45" s="83">
        <f t="shared" si="10"/>
        <v>3.125E-2</v>
      </c>
      <c r="F45" s="85"/>
      <c r="G45" s="85">
        <f t="shared" si="21"/>
        <v>3.125E-2</v>
      </c>
      <c r="H45" s="85">
        <f t="shared" si="21"/>
        <v>6.25E-2</v>
      </c>
      <c r="I45" s="85">
        <f t="shared" si="21"/>
        <v>9.375E-2</v>
      </c>
      <c r="J45" s="85">
        <f t="shared" si="21"/>
        <v>0.125</v>
      </c>
      <c r="K45" s="85">
        <f t="shared" si="21"/>
        <v>0.15625</v>
      </c>
      <c r="L45" s="85">
        <f t="shared" si="21"/>
        <v>0.1875</v>
      </c>
      <c r="M45" s="85">
        <f t="shared" si="21"/>
        <v>0.21875</v>
      </c>
      <c r="N45" s="85">
        <f t="shared" si="21"/>
        <v>0.25</v>
      </c>
      <c r="O45" s="85">
        <f t="shared" si="21"/>
        <v>0.28125</v>
      </c>
      <c r="P45" s="85">
        <f t="shared" si="21"/>
        <v>0.3125</v>
      </c>
      <c r="Q45" s="85">
        <f t="shared" si="21"/>
        <v>0.34375</v>
      </c>
      <c r="R45" s="85">
        <f t="shared" si="21"/>
        <v>0.375</v>
      </c>
      <c r="S45" s="85">
        <f t="shared" si="21"/>
        <v>0.40625</v>
      </c>
      <c r="T45" s="85">
        <f t="shared" si="21"/>
        <v>0.4375</v>
      </c>
      <c r="U45" s="85">
        <f t="shared" si="21"/>
        <v>0.46875</v>
      </c>
      <c r="V45" s="85">
        <f t="shared" si="21"/>
        <v>0.5</v>
      </c>
      <c r="W45" s="85">
        <f t="shared" si="28"/>
        <v>0.53125</v>
      </c>
      <c r="X45" s="85">
        <f t="shared" si="28"/>
        <v>0.5625</v>
      </c>
      <c r="Y45" s="85">
        <f t="shared" si="28"/>
        <v>0.59375</v>
      </c>
      <c r="Z45" s="85">
        <f t="shared" si="28"/>
        <v>0.625</v>
      </c>
      <c r="AA45" s="85">
        <f t="shared" si="28"/>
        <v>0.65625</v>
      </c>
      <c r="AB45" s="85">
        <f t="shared" si="28"/>
        <v>0.6875</v>
      </c>
      <c r="AC45" s="85">
        <f t="shared" si="28"/>
        <v>0.71875</v>
      </c>
      <c r="AD45" s="85">
        <f t="shared" si="28"/>
        <v>0.75</v>
      </c>
      <c r="AE45" s="85">
        <f t="shared" si="28"/>
        <v>0.78125</v>
      </c>
      <c r="AF45" s="85">
        <f t="shared" si="28"/>
        <v>0.8125</v>
      </c>
      <c r="AG45" s="85">
        <f t="shared" si="28"/>
        <v>0.84375</v>
      </c>
      <c r="AH45" s="85">
        <f t="shared" si="28"/>
        <v>0.875</v>
      </c>
      <c r="AI45" s="85">
        <f t="shared" si="28"/>
        <v>0.90625</v>
      </c>
      <c r="AJ45" s="85">
        <f t="shared" si="28"/>
        <v>0.9375</v>
      </c>
      <c r="AK45" s="85">
        <f t="shared" si="28"/>
        <v>0.96875</v>
      </c>
      <c r="AL45" s="85">
        <f t="shared" si="28"/>
        <v>1</v>
      </c>
      <c r="AM45" s="85">
        <f t="shared" si="25"/>
        <v>1</v>
      </c>
      <c r="AN45" s="85">
        <f t="shared" si="25"/>
        <v>1</v>
      </c>
      <c r="AO45" s="85">
        <f t="shared" si="25"/>
        <v>1</v>
      </c>
      <c r="AP45" s="85">
        <f t="shared" si="25"/>
        <v>1</v>
      </c>
      <c r="AQ45" s="85">
        <f t="shared" si="25"/>
        <v>1</v>
      </c>
      <c r="AR45" s="85">
        <f t="shared" si="25"/>
        <v>1</v>
      </c>
      <c r="AS45" s="85">
        <f t="shared" si="25"/>
        <v>1</v>
      </c>
      <c r="AT45" s="85">
        <f t="shared" si="25"/>
        <v>1</v>
      </c>
      <c r="AU45" s="85">
        <f t="shared" si="25"/>
        <v>1</v>
      </c>
      <c r="AV45" s="85">
        <f t="shared" si="25"/>
        <v>1</v>
      </c>
      <c r="AW45" s="85">
        <f t="shared" si="25"/>
        <v>1</v>
      </c>
      <c r="AX45" s="85">
        <f t="shared" si="25"/>
        <v>1</v>
      </c>
      <c r="AY45" s="85">
        <f t="shared" si="25"/>
        <v>1</v>
      </c>
      <c r="AZ45" s="85">
        <f t="shared" si="25"/>
        <v>1</v>
      </c>
      <c r="BA45" s="85">
        <f t="shared" si="25"/>
        <v>1</v>
      </c>
      <c r="BB45" s="85">
        <f t="shared" si="26"/>
        <v>1</v>
      </c>
      <c r="BC45" s="85">
        <f t="shared" si="26"/>
        <v>1</v>
      </c>
      <c r="BD45" s="85">
        <f t="shared" si="26"/>
        <v>1</v>
      </c>
      <c r="BE45" s="85">
        <f t="shared" si="26"/>
        <v>1</v>
      </c>
      <c r="BF45" s="85">
        <f t="shared" si="26"/>
        <v>1</v>
      </c>
      <c r="BG45" s="85">
        <f t="shared" si="26"/>
        <v>1</v>
      </c>
      <c r="BH45" s="85">
        <f t="shared" si="26"/>
        <v>1</v>
      </c>
      <c r="BI45" s="85">
        <f t="shared" si="26"/>
        <v>1</v>
      </c>
      <c r="BJ45" s="85">
        <f t="shared" si="26"/>
        <v>1</v>
      </c>
      <c r="BK45" s="85">
        <f t="shared" si="26"/>
        <v>1</v>
      </c>
      <c r="BL45" s="85">
        <f t="shared" si="26"/>
        <v>1</v>
      </c>
      <c r="BM45" s="85">
        <f t="shared" si="26"/>
        <v>1</v>
      </c>
      <c r="BN45" s="85">
        <f t="shared" si="26"/>
        <v>1</v>
      </c>
      <c r="BO45" s="85">
        <f t="shared" si="26"/>
        <v>1</v>
      </c>
      <c r="BP45" s="85">
        <f t="shared" si="26"/>
        <v>1</v>
      </c>
      <c r="BQ45" s="85">
        <f t="shared" si="26"/>
        <v>1</v>
      </c>
      <c r="BR45" s="85">
        <f t="shared" si="27"/>
        <v>1</v>
      </c>
      <c r="BS45" s="85">
        <f t="shared" si="27"/>
        <v>1</v>
      </c>
      <c r="BT45" s="85">
        <f t="shared" si="27"/>
        <v>1</v>
      </c>
      <c r="BU45" s="85">
        <f t="shared" si="27"/>
        <v>1</v>
      </c>
      <c r="BV45" s="85">
        <f t="shared" si="27"/>
        <v>1</v>
      </c>
      <c r="BW45" s="85">
        <f t="shared" si="27"/>
        <v>1</v>
      </c>
      <c r="BX45" s="85">
        <f t="shared" si="27"/>
        <v>1</v>
      </c>
      <c r="BY45" s="85">
        <f t="shared" si="27"/>
        <v>1</v>
      </c>
      <c r="BZ45" s="85">
        <f t="shared" si="27"/>
        <v>1</v>
      </c>
      <c r="CA45" s="85">
        <f t="shared" si="27"/>
        <v>1</v>
      </c>
      <c r="CB45" s="85">
        <f t="shared" si="27"/>
        <v>1</v>
      </c>
      <c r="CC45" s="85">
        <f t="shared" si="27"/>
        <v>1</v>
      </c>
      <c r="CD45" s="85">
        <f t="shared" si="27"/>
        <v>1</v>
      </c>
      <c r="CE45" s="85">
        <f t="shared" si="27"/>
        <v>1</v>
      </c>
      <c r="CF45" s="85">
        <f t="shared" si="27"/>
        <v>1</v>
      </c>
      <c r="CG45" s="85">
        <f t="shared" si="27"/>
        <v>1</v>
      </c>
      <c r="CH45" s="85">
        <f t="shared" si="30"/>
        <v>1</v>
      </c>
      <c r="CI45" s="85">
        <f t="shared" si="30"/>
        <v>1</v>
      </c>
      <c r="CJ45" s="85">
        <f t="shared" si="30"/>
        <v>1</v>
      </c>
      <c r="CK45" s="85">
        <f t="shared" si="30"/>
        <v>1</v>
      </c>
      <c r="CL45" s="85">
        <f t="shared" si="30"/>
        <v>1</v>
      </c>
      <c r="CM45" s="85">
        <f t="shared" si="30"/>
        <v>1</v>
      </c>
      <c r="CN45" s="85">
        <f t="shared" si="30"/>
        <v>1</v>
      </c>
      <c r="CO45" s="85">
        <f t="shared" si="30"/>
        <v>1</v>
      </c>
      <c r="CP45" s="85">
        <f t="shared" si="30"/>
        <v>1</v>
      </c>
      <c r="CQ45" s="85">
        <f t="shared" si="30"/>
        <v>1</v>
      </c>
      <c r="CR45" s="85">
        <f t="shared" si="30"/>
        <v>1</v>
      </c>
      <c r="CS45" s="85">
        <f t="shared" si="30"/>
        <v>1</v>
      </c>
      <c r="CT45" s="85">
        <f t="shared" si="30"/>
        <v>1</v>
      </c>
      <c r="CU45" s="85">
        <f t="shared" si="30"/>
        <v>1</v>
      </c>
      <c r="CV45" s="85">
        <f t="shared" si="30"/>
        <v>1</v>
      </c>
      <c r="CW45" s="85">
        <f t="shared" si="30"/>
        <v>1</v>
      </c>
      <c r="CX45" s="85">
        <f t="shared" si="30"/>
        <v>1</v>
      </c>
      <c r="CY45" s="85">
        <f t="shared" si="30"/>
        <v>1</v>
      </c>
      <c r="CZ45" s="85">
        <f t="shared" si="30"/>
        <v>1</v>
      </c>
      <c r="DA45" s="85">
        <f t="shared" si="30"/>
        <v>1</v>
      </c>
      <c r="DB45" s="85">
        <f t="shared" si="30"/>
        <v>1</v>
      </c>
      <c r="DC45" s="85">
        <f t="shared" si="30"/>
        <v>1</v>
      </c>
      <c r="DD45" s="85">
        <f t="shared" si="30"/>
        <v>1</v>
      </c>
      <c r="DE45" s="85">
        <f t="shared" si="30"/>
        <v>1</v>
      </c>
      <c r="DF45" s="85">
        <f t="shared" si="30"/>
        <v>1</v>
      </c>
      <c r="DG45" s="85">
        <f t="shared" si="30"/>
        <v>1</v>
      </c>
      <c r="DH45" s="85">
        <f t="shared" si="30"/>
        <v>1</v>
      </c>
      <c r="DI45" s="85">
        <f t="shared" si="30"/>
        <v>1</v>
      </c>
      <c r="DJ45" s="85">
        <f t="shared" si="30"/>
        <v>1</v>
      </c>
      <c r="DK45" s="85">
        <f t="shared" si="30"/>
        <v>1</v>
      </c>
      <c r="DL45" s="85">
        <f t="shared" si="30"/>
        <v>1</v>
      </c>
      <c r="DM45" s="85">
        <f t="shared" si="30"/>
        <v>1</v>
      </c>
      <c r="DN45" s="85">
        <f t="shared" si="30"/>
        <v>1</v>
      </c>
      <c r="DO45" s="85">
        <f t="shared" si="30"/>
        <v>1</v>
      </c>
      <c r="DP45" s="85">
        <f t="shared" si="30"/>
        <v>1</v>
      </c>
      <c r="DQ45" s="85">
        <f t="shared" si="30"/>
        <v>1</v>
      </c>
      <c r="DR45" s="85">
        <f t="shared" si="30"/>
        <v>1</v>
      </c>
      <c r="DS45" s="79" t="s">
        <v>32</v>
      </c>
    </row>
    <row r="46" spans="2:123" x14ac:dyDescent="0.45">
      <c r="B46" s="80">
        <f t="shared" si="7"/>
        <v>34</v>
      </c>
      <c r="C46" s="81">
        <f t="shared" si="6"/>
        <v>2.7500000000000004</v>
      </c>
      <c r="D46" s="82">
        <f t="shared" si="8"/>
        <v>33</v>
      </c>
      <c r="E46" s="83">
        <f t="shared" si="10"/>
        <v>3.0303030303030304E-2</v>
      </c>
      <c r="F46" s="85"/>
      <c r="G46" s="85">
        <f t="shared" si="21"/>
        <v>3.0303030303030304E-2</v>
      </c>
      <c r="H46" s="85">
        <f t="shared" si="21"/>
        <v>6.0606060606060608E-2</v>
      </c>
      <c r="I46" s="85">
        <f t="shared" si="21"/>
        <v>9.0909090909090912E-2</v>
      </c>
      <c r="J46" s="85">
        <f t="shared" si="21"/>
        <v>0.12121212121212122</v>
      </c>
      <c r="K46" s="85">
        <f t="shared" si="21"/>
        <v>0.15151515151515152</v>
      </c>
      <c r="L46" s="85">
        <f t="shared" si="21"/>
        <v>0.18181818181818182</v>
      </c>
      <c r="M46" s="85">
        <f t="shared" si="21"/>
        <v>0.21212121212121213</v>
      </c>
      <c r="N46" s="85">
        <f t="shared" si="21"/>
        <v>0.24242424242424243</v>
      </c>
      <c r="O46" s="85">
        <f t="shared" si="21"/>
        <v>0.27272727272727271</v>
      </c>
      <c r="P46" s="85">
        <f t="shared" si="21"/>
        <v>0.30303030303030304</v>
      </c>
      <c r="Q46" s="85">
        <f t="shared" si="21"/>
        <v>0.33333333333333337</v>
      </c>
      <c r="R46" s="85">
        <f t="shared" si="21"/>
        <v>0.36363636363636365</v>
      </c>
      <c r="S46" s="85">
        <f t="shared" si="21"/>
        <v>0.39393939393939392</v>
      </c>
      <c r="T46" s="85">
        <f t="shared" si="21"/>
        <v>0.42424242424242425</v>
      </c>
      <c r="U46" s="85">
        <f t="shared" si="21"/>
        <v>0.45454545454545459</v>
      </c>
      <c r="V46" s="85">
        <f t="shared" si="21"/>
        <v>0.48484848484848486</v>
      </c>
      <c r="W46" s="85">
        <f t="shared" si="28"/>
        <v>0.51515151515151514</v>
      </c>
      <c r="X46" s="85">
        <f t="shared" si="28"/>
        <v>0.54545454545454541</v>
      </c>
      <c r="Y46" s="85">
        <f t="shared" si="28"/>
        <v>0.5757575757575758</v>
      </c>
      <c r="Z46" s="85">
        <f t="shared" si="28"/>
        <v>0.60606060606060608</v>
      </c>
      <c r="AA46" s="85">
        <f t="shared" si="28"/>
        <v>0.63636363636363635</v>
      </c>
      <c r="AB46" s="85">
        <f t="shared" si="28"/>
        <v>0.66666666666666674</v>
      </c>
      <c r="AC46" s="85">
        <f t="shared" si="28"/>
        <v>0.69696969696969702</v>
      </c>
      <c r="AD46" s="85">
        <f t="shared" si="28"/>
        <v>0.72727272727272729</v>
      </c>
      <c r="AE46" s="85">
        <f t="shared" si="28"/>
        <v>0.75757575757575757</v>
      </c>
      <c r="AF46" s="85">
        <f t="shared" si="28"/>
        <v>0.78787878787878785</v>
      </c>
      <c r="AG46" s="85">
        <f t="shared" si="28"/>
        <v>0.81818181818181823</v>
      </c>
      <c r="AH46" s="85">
        <f t="shared" si="28"/>
        <v>0.84848484848484851</v>
      </c>
      <c r="AI46" s="85">
        <f t="shared" si="28"/>
        <v>0.87878787878787878</v>
      </c>
      <c r="AJ46" s="85">
        <f t="shared" si="28"/>
        <v>0.90909090909090917</v>
      </c>
      <c r="AK46" s="85">
        <f t="shared" si="28"/>
        <v>0.93939393939393945</v>
      </c>
      <c r="AL46" s="85">
        <f t="shared" si="28"/>
        <v>0.96969696969696972</v>
      </c>
      <c r="AM46" s="85">
        <f t="shared" si="25"/>
        <v>1</v>
      </c>
      <c r="AN46" s="85">
        <f t="shared" si="25"/>
        <v>1</v>
      </c>
      <c r="AO46" s="85">
        <f t="shared" si="25"/>
        <v>1</v>
      </c>
      <c r="AP46" s="85">
        <f t="shared" si="25"/>
        <v>1</v>
      </c>
      <c r="AQ46" s="85">
        <f t="shared" si="25"/>
        <v>1</v>
      </c>
      <c r="AR46" s="85">
        <f t="shared" si="25"/>
        <v>1</v>
      </c>
      <c r="AS46" s="85">
        <f t="shared" si="25"/>
        <v>1</v>
      </c>
      <c r="AT46" s="85">
        <f t="shared" si="25"/>
        <v>1</v>
      </c>
      <c r="AU46" s="85">
        <f t="shared" si="25"/>
        <v>1</v>
      </c>
      <c r="AV46" s="85">
        <f t="shared" si="25"/>
        <v>1</v>
      </c>
      <c r="AW46" s="85">
        <f t="shared" si="25"/>
        <v>1</v>
      </c>
      <c r="AX46" s="85">
        <f t="shared" si="25"/>
        <v>1</v>
      </c>
      <c r="AY46" s="85">
        <f t="shared" si="25"/>
        <v>1</v>
      </c>
      <c r="AZ46" s="85">
        <f t="shared" si="25"/>
        <v>1</v>
      </c>
      <c r="BA46" s="85">
        <f t="shared" si="25"/>
        <v>1</v>
      </c>
      <c r="BB46" s="85">
        <f t="shared" si="26"/>
        <v>1</v>
      </c>
      <c r="BC46" s="85">
        <f t="shared" si="26"/>
        <v>1</v>
      </c>
      <c r="BD46" s="85">
        <f t="shared" si="26"/>
        <v>1</v>
      </c>
      <c r="BE46" s="85">
        <f t="shared" si="26"/>
        <v>1</v>
      </c>
      <c r="BF46" s="85">
        <f t="shared" si="26"/>
        <v>1</v>
      </c>
      <c r="BG46" s="85">
        <f t="shared" si="26"/>
        <v>1</v>
      </c>
      <c r="BH46" s="85">
        <f t="shared" si="26"/>
        <v>1</v>
      </c>
      <c r="BI46" s="85">
        <f t="shared" si="26"/>
        <v>1</v>
      </c>
      <c r="BJ46" s="85">
        <f t="shared" si="26"/>
        <v>1</v>
      </c>
      <c r="BK46" s="85">
        <f t="shared" si="26"/>
        <v>1</v>
      </c>
      <c r="BL46" s="85">
        <f t="shared" si="26"/>
        <v>1</v>
      </c>
      <c r="BM46" s="85">
        <f t="shared" si="26"/>
        <v>1</v>
      </c>
      <c r="BN46" s="85">
        <f t="shared" si="26"/>
        <v>1</v>
      </c>
      <c r="BO46" s="85">
        <f t="shared" si="26"/>
        <v>1</v>
      </c>
      <c r="BP46" s="85">
        <f t="shared" si="26"/>
        <v>1</v>
      </c>
      <c r="BQ46" s="85">
        <f t="shared" si="26"/>
        <v>1</v>
      </c>
      <c r="BR46" s="85">
        <f t="shared" si="27"/>
        <v>1</v>
      </c>
      <c r="BS46" s="85">
        <f t="shared" si="27"/>
        <v>1</v>
      </c>
      <c r="BT46" s="85">
        <f t="shared" si="27"/>
        <v>1</v>
      </c>
      <c r="BU46" s="85">
        <f t="shared" si="27"/>
        <v>1</v>
      </c>
      <c r="BV46" s="85">
        <f t="shared" si="27"/>
        <v>1</v>
      </c>
      <c r="BW46" s="85">
        <f t="shared" si="27"/>
        <v>1</v>
      </c>
      <c r="BX46" s="85">
        <f t="shared" si="27"/>
        <v>1</v>
      </c>
      <c r="BY46" s="85">
        <f t="shared" si="27"/>
        <v>1</v>
      </c>
      <c r="BZ46" s="85">
        <f t="shared" si="27"/>
        <v>1</v>
      </c>
      <c r="CA46" s="85">
        <f t="shared" si="27"/>
        <v>1</v>
      </c>
      <c r="CB46" s="85">
        <f t="shared" si="27"/>
        <v>1</v>
      </c>
      <c r="CC46" s="85">
        <f t="shared" si="27"/>
        <v>1</v>
      </c>
      <c r="CD46" s="85">
        <f t="shared" si="27"/>
        <v>1</v>
      </c>
      <c r="CE46" s="85">
        <f t="shared" si="27"/>
        <v>1</v>
      </c>
      <c r="CF46" s="85">
        <f t="shared" si="27"/>
        <v>1</v>
      </c>
      <c r="CG46" s="85">
        <f t="shared" si="27"/>
        <v>1</v>
      </c>
      <c r="CH46" s="85">
        <f t="shared" si="30"/>
        <v>1</v>
      </c>
      <c r="CI46" s="85">
        <f t="shared" si="30"/>
        <v>1</v>
      </c>
      <c r="CJ46" s="85">
        <f t="shared" si="30"/>
        <v>1</v>
      </c>
      <c r="CK46" s="85">
        <f t="shared" si="30"/>
        <v>1</v>
      </c>
      <c r="CL46" s="85">
        <f t="shared" si="30"/>
        <v>1</v>
      </c>
      <c r="CM46" s="85">
        <f t="shared" si="30"/>
        <v>1</v>
      </c>
      <c r="CN46" s="85">
        <f t="shared" si="30"/>
        <v>1</v>
      </c>
      <c r="CO46" s="85">
        <f t="shared" si="30"/>
        <v>1</v>
      </c>
      <c r="CP46" s="85">
        <f t="shared" si="30"/>
        <v>1</v>
      </c>
      <c r="CQ46" s="85">
        <f t="shared" si="30"/>
        <v>1</v>
      </c>
      <c r="CR46" s="85">
        <f t="shared" si="30"/>
        <v>1</v>
      </c>
      <c r="CS46" s="85">
        <f t="shared" si="30"/>
        <v>1</v>
      </c>
      <c r="CT46" s="85">
        <f t="shared" si="30"/>
        <v>1</v>
      </c>
      <c r="CU46" s="85">
        <f t="shared" si="30"/>
        <v>1</v>
      </c>
      <c r="CV46" s="85">
        <f t="shared" si="30"/>
        <v>1</v>
      </c>
      <c r="CW46" s="85">
        <f t="shared" si="30"/>
        <v>1</v>
      </c>
      <c r="CX46" s="85">
        <f t="shared" si="30"/>
        <v>1</v>
      </c>
      <c r="CY46" s="85">
        <f t="shared" si="30"/>
        <v>1</v>
      </c>
      <c r="CZ46" s="85">
        <f t="shared" si="30"/>
        <v>1</v>
      </c>
      <c r="DA46" s="85">
        <f t="shared" si="30"/>
        <v>1</v>
      </c>
      <c r="DB46" s="85">
        <f t="shared" si="30"/>
        <v>1</v>
      </c>
      <c r="DC46" s="85">
        <f t="shared" si="30"/>
        <v>1</v>
      </c>
      <c r="DD46" s="85">
        <f t="shared" si="30"/>
        <v>1</v>
      </c>
      <c r="DE46" s="85">
        <f t="shared" si="30"/>
        <v>1</v>
      </c>
      <c r="DF46" s="85">
        <f t="shared" si="30"/>
        <v>1</v>
      </c>
      <c r="DG46" s="85">
        <f t="shared" si="30"/>
        <v>1</v>
      </c>
      <c r="DH46" s="85">
        <f t="shared" si="30"/>
        <v>1</v>
      </c>
      <c r="DI46" s="85">
        <f t="shared" si="30"/>
        <v>1</v>
      </c>
      <c r="DJ46" s="85">
        <f t="shared" si="30"/>
        <v>1</v>
      </c>
      <c r="DK46" s="85">
        <f t="shared" si="30"/>
        <v>1</v>
      </c>
      <c r="DL46" s="85">
        <f t="shared" si="30"/>
        <v>1</v>
      </c>
      <c r="DM46" s="85">
        <f t="shared" si="30"/>
        <v>1</v>
      </c>
      <c r="DN46" s="85">
        <f t="shared" si="30"/>
        <v>1</v>
      </c>
      <c r="DO46" s="85">
        <f t="shared" si="30"/>
        <v>1</v>
      </c>
      <c r="DP46" s="85">
        <f t="shared" si="30"/>
        <v>1</v>
      </c>
      <c r="DQ46" s="85">
        <f t="shared" si="30"/>
        <v>1</v>
      </c>
      <c r="DR46" s="85">
        <f t="shared" si="30"/>
        <v>1</v>
      </c>
      <c r="DS46" s="79" t="s">
        <v>32</v>
      </c>
    </row>
    <row r="47" spans="2:123" x14ac:dyDescent="0.45">
      <c r="B47" s="80">
        <f t="shared" si="7"/>
        <v>35</v>
      </c>
      <c r="C47" s="81">
        <f t="shared" si="6"/>
        <v>2.8333333333333339</v>
      </c>
      <c r="D47" s="82">
        <f t="shared" si="8"/>
        <v>34</v>
      </c>
      <c r="E47" s="83">
        <f t="shared" si="10"/>
        <v>2.9411764705882353E-2</v>
      </c>
      <c r="F47" s="85"/>
      <c r="G47" s="85">
        <f t="shared" si="21"/>
        <v>2.9411764705882353E-2</v>
      </c>
      <c r="H47" s="85">
        <f t="shared" si="21"/>
        <v>5.8823529411764705E-2</v>
      </c>
      <c r="I47" s="85">
        <f t="shared" si="21"/>
        <v>8.8235294117647051E-2</v>
      </c>
      <c r="J47" s="85">
        <f t="shared" si="21"/>
        <v>0.11764705882352941</v>
      </c>
      <c r="K47" s="85">
        <f t="shared" si="21"/>
        <v>0.14705882352941177</v>
      </c>
      <c r="L47" s="85">
        <f t="shared" si="21"/>
        <v>0.1764705882352941</v>
      </c>
      <c r="M47" s="85">
        <f t="shared" si="21"/>
        <v>0.20588235294117646</v>
      </c>
      <c r="N47" s="85">
        <f t="shared" si="21"/>
        <v>0.23529411764705882</v>
      </c>
      <c r="O47" s="85">
        <f t="shared" si="21"/>
        <v>0.26470588235294118</v>
      </c>
      <c r="P47" s="85">
        <f t="shared" si="21"/>
        <v>0.29411764705882354</v>
      </c>
      <c r="Q47" s="85">
        <f t="shared" si="21"/>
        <v>0.3235294117647059</v>
      </c>
      <c r="R47" s="85">
        <f t="shared" si="21"/>
        <v>0.3529411764705882</v>
      </c>
      <c r="S47" s="85">
        <f t="shared" si="21"/>
        <v>0.38235294117647056</v>
      </c>
      <c r="T47" s="85">
        <f t="shared" si="21"/>
        <v>0.41176470588235292</v>
      </c>
      <c r="U47" s="85">
        <f t="shared" si="21"/>
        <v>0.44117647058823528</v>
      </c>
      <c r="V47" s="85">
        <f t="shared" si="21"/>
        <v>0.47058823529411764</v>
      </c>
      <c r="W47" s="85">
        <f t="shared" si="28"/>
        <v>0.5</v>
      </c>
      <c r="X47" s="85">
        <f t="shared" si="28"/>
        <v>0.52941176470588236</v>
      </c>
      <c r="Y47" s="85">
        <f t="shared" si="28"/>
        <v>0.55882352941176472</v>
      </c>
      <c r="Z47" s="85">
        <f t="shared" si="28"/>
        <v>0.58823529411764708</v>
      </c>
      <c r="AA47" s="85">
        <f t="shared" si="28"/>
        <v>0.61764705882352944</v>
      </c>
      <c r="AB47" s="85">
        <f t="shared" si="28"/>
        <v>0.6470588235294118</v>
      </c>
      <c r="AC47" s="85">
        <f t="shared" si="28"/>
        <v>0.67647058823529416</v>
      </c>
      <c r="AD47" s="85">
        <f t="shared" si="28"/>
        <v>0.70588235294117641</v>
      </c>
      <c r="AE47" s="85">
        <f t="shared" si="28"/>
        <v>0.73529411764705876</v>
      </c>
      <c r="AF47" s="85">
        <f t="shared" si="28"/>
        <v>0.76470588235294112</v>
      </c>
      <c r="AG47" s="85">
        <f t="shared" si="28"/>
        <v>0.79411764705882348</v>
      </c>
      <c r="AH47" s="85">
        <f t="shared" si="28"/>
        <v>0.82352941176470584</v>
      </c>
      <c r="AI47" s="85">
        <f t="shared" si="28"/>
        <v>0.8529411764705882</v>
      </c>
      <c r="AJ47" s="85">
        <f t="shared" si="28"/>
        <v>0.88235294117647056</v>
      </c>
      <c r="AK47" s="85">
        <f t="shared" si="28"/>
        <v>0.91176470588235292</v>
      </c>
      <c r="AL47" s="85">
        <f t="shared" si="28"/>
        <v>0.94117647058823528</v>
      </c>
      <c r="AM47" s="85">
        <f t="shared" si="25"/>
        <v>0.97058823529411764</v>
      </c>
      <c r="AN47" s="85">
        <f t="shared" si="25"/>
        <v>1</v>
      </c>
      <c r="AO47" s="85">
        <f t="shared" si="25"/>
        <v>1</v>
      </c>
      <c r="AP47" s="85">
        <f t="shared" si="25"/>
        <v>1</v>
      </c>
      <c r="AQ47" s="85">
        <f t="shared" si="25"/>
        <v>1</v>
      </c>
      <c r="AR47" s="85">
        <f t="shared" si="25"/>
        <v>1</v>
      </c>
      <c r="AS47" s="85">
        <f t="shared" si="25"/>
        <v>1</v>
      </c>
      <c r="AT47" s="85">
        <f t="shared" si="25"/>
        <v>1</v>
      </c>
      <c r="AU47" s="85">
        <f t="shared" si="25"/>
        <v>1</v>
      </c>
      <c r="AV47" s="85">
        <f t="shared" si="25"/>
        <v>1</v>
      </c>
      <c r="AW47" s="85">
        <f t="shared" si="25"/>
        <v>1</v>
      </c>
      <c r="AX47" s="85">
        <f t="shared" si="25"/>
        <v>1</v>
      </c>
      <c r="AY47" s="85">
        <f t="shared" si="25"/>
        <v>1</v>
      </c>
      <c r="AZ47" s="85">
        <f t="shared" si="25"/>
        <v>1</v>
      </c>
      <c r="BA47" s="85">
        <f t="shared" si="25"/>
        <v>1</v>
      </c>
      <c r="BB47" s="85">
        <f t="shared" si="26"/>
        <v>1</v>
      </c>
      <c r="BC47" s="85">
        <f t="shared" si="26"/>
        <v>1</v>
      </c>
      <c r="BD47" s="85">
        <f t="shared" si="26"/>
        <v>1</v>
      </c>
      <c r="BE47" s="85">
        <f t="shared" si="26"/>
        <v>1</v>
      </c>
      <c r="BF47" s="85">
        <f t="shared" si="26"/>
        <v>1</v>
      </c>
      <c r="BG47" s="85">
        <f t="shared" si="26"/>
        <v>1</v>
      </c>
      <c r="BH47" s="85">
        <f t="shared" si="26"/>
        <v>1</v>
      </c>
      <c r="BI47" s="85">
        <f t="shared" si="26"/>
        <v>1</v>
      </c>
      <c r="BJ47" s="85">
        <f t="shared" si="26"/>
        <v>1</v>
      </c>
      <c r="BK47" s="85">
        <f t="shared" si="26"/>
        <v>1</v>
      </c>
      <c r="BL47" s="85">
        <f t="shared" si="26"/>
        <v>1</v>
      </c>
      <c r="BM47" s="85">
        <f t="shared" si="26"/>
        <v>1</v>
      </c>
      <c r="BN47" s="85">
        <f t="shared" si="26"/>
        <v>1</v>
      </c>
      <c r="BO47" s="85">
        <f t="shared" si="26"/>
        <v>1</v>
      </c>
      <c r="BP47" s="85">
        <f t="shared" si="26"/>
        <v>1</v>
      </c>
      <c r="BQ47" s="85">
        <f t="shared" si="26"/>
        <v>1</v>
      </c>
      <c r="BR47" s="85">
        <f t="shared" si="27"/>
        <v>1</v>
      </c>
      <c r="BS47" s="85">
        <f t="shared" si="27"/>
        <v>1</v>
      </c>
      <c r="BT47" s="85">
        <f t="shared" si="27"/>
        <v>1</v>
      </c>
      <c r="BU47" s="85">
        <f t="shared" si="27"/>
        <v>1</v>
      </c>
      <c r="BV47" s="85">
        <f t="shared" si="27"/>
        <v>1</v>
      </c>
      <c r="BW47" s="85">
        <f t="shared" si="27"/>
        <v>1</v>
      </c>
      <c r="BX47" s="85">
        <f t="shared" si="27"/>
        <v>1</v>
      </c>
      <c r="BY47" s="85">
        <f t="shared" si="27"/>
        <v>1</v>
      </c>
      <c r="BZ47" s="85">
        <f t="shared" si="27"/>
        <v>1</v>
      </c>
      <c r="CA47" s="85">
        <f t="shared" si="27"/>
        <v>1</v>
      </c>
      <c r="CB47" s="85">
        <f t="shared" si="27"/>
        <v>1</v>
      </c>
      <c r="CC47" s="85">
        <f t="shared" si="27"/>
        <v>1</v>
      </c>
      <c r="CD47" s="85">
        <f t="shared" si="27"/>
        <v>1</v>
      </c>
      <c r="CE47" s="85">
        <f t="shared" si="27"/>
        <v>1</v>
      </c>
      <c r="CF47" s="85">
        <f t="shared" si="27"/>
        <v>1</v>
      </c>
      <c r="CG47" s="85">
        <f t="shared" si="27"/>
        <v>1</v>
      </c>
      <c r="CH47" s="85">
        <f t="shared" si="30"/>
        <v>1</v>
      </c>
      <c r="CI47" s="85">
        <f t="shared" si="30"/>
        <v>1</v>
      </c>
      <c r="CJ47" s="85">
        <f t="shared" si="30"/>
        <v>1</v>
      </c>
      <c r="CK47" s="85">
        <f t="shared" si="30"/>
        <v>1</v>
      </c>
      <c r="CL47" s="85">
        <f t="shared" si="30"/>
        <v>1</v>
      </c>
      <c r="CM47" s="85">
        <f t="shared" si="30"/>
        <v>1</v>
      </c>
      <c r="CN47" s="85">
        <f t="shared" si="30"/>
        <v>1</v>
      </c>
      <c r="CO47" s="85">
        <f t="shared" si="30"/>
        <v>1</v>
      </c>
      <c r="CP47" s="85">
        <f t="shared" si="30"/>
        <v>1</v>
      </c>
      <c r="CQ47" s="85">
        <f t="shared" si="30"/>
        <v>1</v>
      </c>
      <c r="CR47" s="85">
        <f t="shared" si="30"/>
        <v>1</v>
      </c>
      <c r="CS47" s="85">
        <f t="shared" si="30"/>
        <v>1</v>
      </c>
      <c r="CT47" s="85">
        <f t="shared" si="30"/>
        <v>1</v>
      </c>
      <c r="CU47" s="85">
        <f t="shared" si="30"/>
        <v>1</v>
      </c>
      <c r="CV47" s="85">
        <f t="shared" si="30"/>
        <v>1</v>
      </c>
      <c r="CW47" s="85">
        <f t="shared" si="30"/>
        <v>1</v>
      </c>
      <c r="CX47" s="85">
        <f t="shared" si="30"/>
        <v>1</v>
      </c>
      <c r="CY47" s="85">
        <f t="shared" si="30"/>
        <v>1</v>
      </c>
      <c r="CZ47" s="85">
        <f t="shared" si="30"/>
        <v>1</v>
      </c>
      <c r="DA47" s="85">
        <f t="shared" si="30"/>
        <v>1</v>
      </c>
      <c r="DB47" s="85">
        <f t="shared" si="30"/>
        <v>1</v>
      </c>
      <c r="DC47" s="85">
        <f t="shared" si="30"/>
        <v>1</v>
      </c>
      <c r="DD47" s="85">
        <f t="shared" si="30"/>
        <v>1</v>
      </c>
      <c r="DE47" s="85">
        <f t="shared" si="30"/>
        <v>1</v>
      </c>
      <c r="DF47" s="85">
        <f t="shared" si="30"/>
        <v>1</v>
      </c>
      <c r="DG47" s="85">
        <f t="shared" si="30"/>
        <v>1</v>
      </c>
      <c r="DH47" s="85">
        <f t="shared" si="30"/>
        <v>1</v>
      </c>
      <c r="DI47" s="85">
        <f t="shared" si="30"/>
        <v>1</v>
      </c>
      <c r="DJ47" s="85">
        <f t="shared" si="30"/>
        <v>1</v>
      </c>
      <c r="DK47" s="85">
        <f t="shared" si="30"/>
        <v>1</v>
      </c>
      <c r="DL47" s="85">
        <f t="shared" si="30"/>
        <v>1</v>
      </c>
      <c r="DM47" s="85">
        <f t="shared" si="30"/>
        <v>1</v>
      </c>
      <c r="DN47" s="85">
        <f t="shared" si="30"/>
        <v>1</v>
      </c>
      <c r="DO47" s="85">
        <f t="shared" si="30"/>
        <v>1</v>
      </c>
      <c r="DP47" s="85">
        <f t="shared" si="30"/>
        <v>1</v>
      </c>
      <c r="DQ47" s="85">
        <f t="shared" si="30"/>
        <v>1</v>
      </c>
      <c r="DR47" s="85">
        <f t="shared" si="30"/>
        <v>1</v>
      </c>
      <c r="DS47" s="79" t="s">
        <v>32</v>
      </c>
    </row>
    <row r="48" spans="2:123" x14ac:dyDescent="0.45">
      <c r="B48" s="80">
        <f t="shared" si="7"/>
        <v>36</v>
      </c>
      <c r="C48" s="81">
        <f t="shared" si="6"/>
        <v>2.9166666666666674</v>
      </c>
      <c r="D48" s="82">
        <f t="shared" si="8"/>
        <v>35</v>
      </c>
      <c r="E48" s="83">
        <f t="shared" si="10"/>
        <v>2.8571428571428571E-2</v>
      </c>
      <c r="F48" s="85"/>
      <c r="G48" s="85">
        <f t="shared" si="21"/>
        <v>2.8571428571428571E-2</v>
      </c>
      <c r="H48" s="85">
        <f t="shared" si="21"/>
        <v>5.7142857142857141E-2</v>
      </c>
      <c r="I48" s="85">
        <f t="shared" si="21"/>
        <v>8.5714285714285715E-2</v>
      </c>
      <c r="J48" s="85">
        <f t="shared" si="21"/>
        <v>0.11428571428571428</v>
      </c>
      <c r="K48" s="85">
        <f t="shared" si="21"/>
        <v>0.14285714285714285</v>
      </c>
      <c r="L48" s="85">
        <f t="shared" si="21"/>
        <v>0.17142857142857143</v>
      </c>
      <c r="M48" s="85">
        <f t="shared" si="21"/>
        <v>0.19999999999999998</v>
      </c>
      <c r="N48" s="85">
        <f t="shared" si="21"/>
        <v>0.22857142857142856</v>
      </c>
      <c r="O48" s="85">
        <f t="shared" si="21"/>
        <v>0.25714285714285712</v>
      </c>
      <c r="P48" s="85">
        <f t="shared" si="21"/>
        <v>0.2857142857142857</v>
      </c>
      <c r="Q48" s="85">
        <f t="shared" si="21"/>
        <v>0.31428571428571428</v>
      </c>
      <c r="R48" s="85">
        <f t="shared" si="21"/>
        <v>0.34285714285714286</v>
      </c>
      <c r="S48" s="85">
        <f t="shared" si="21"/>
        <v>0.37142857142857144</v>
      </c>
      <c r="T48" s="85">
        <f t="shared" si="21"/>
        <v>0.39999999999999997</v>
      </c>
      <c r="U48" s="85">
        <f t="shared" si="21"/>
        <v>0.42857142857142855</v>
      </c>
      <c r="V48" s="85">
        <f t="shared" si="21"/>
        <v>0.45714285714285713</v>
      </c>
      <c r="W48" s="85">
        <f t="shared" si="28"/>
        <v>0.48571428571428571</v>
      </c>
      <c r="X48" s="85">
        <f t="shared" si="28"/>
        <v>0.51428571428571423</v>
      </c>
      <c r="Y48" s="85">
        <f t="shared" si="28"/>
        <v>0.54285714285714282</v>
      </c>
      <c r="Z48" s="85">
        <f t="shared" si="28"/>
        <v>0.5714285714285714</v>
      </c>
      <c r="AA48" s="85">
        <f t="shared" si="28"/>
        <v>0.6</v>
      </c>
      <c r="AB48" s="85">
        <f t="shared" si="28"/>
        <v>0.62857142857142856</v>
      </c>
      <c r="AC48" s="85">
        <f t="shared" si="28"/>
        <v>0.65714285714285714</v>
      </c>
      <c r="AD48" s="85">
        <f t="shared" si="28"/>
        <v>0.68571428571428572</v>
      </c>
      <c r="AE48" s="85">
        <f t="shared" si="28"/>
        <v>0.7142857142857143</v>
      </c>
      <c r="AF48" s="85">
        <f t="shared" si="28"/>
        <v>0.74285714285714288</v>
      </c>
      <c r="AG48" s="85">
        <f t="shared" si="28"/>
        <v>0.77142857142857135</v>
      </c>
      <c r="AH48" s="85">
        <f t="shared" si="28"/>
        <v>0.79999999999999993</v>
      </c>
      <c r="AI48" s="85">
        <f t="shared" si="28"/>
        <v>0.82857142857142851</v>
      </c>
      <c r="AJ48" s="85">
        <f t="shared" si="28"/>
        <v>0.8571428571428571</v>
      </c>
      <c r="AK48" s="85">
        <f t="shared" si="28"/>
        <v>0.88571428571428568</v>
      </c>
      <c r="AL48" s="85">
        <f t="shared" si="28"/>
        <v>0.91428571428571426</v>
      </c>
      <c r="AM48" s="85">
        <f t="shared" si="25"/>
        <v>0.94285714285714284</v>
      </c>
      <c r="AN48" s="85">
        <f t="shared" si="25"/>
        <v>0.97142857142857142</v>
      </c>
      <c r="AO48" s="85">
        <f t="shared" si="25"/>
        <v>1</v>
      </c>
      <c r="AP48" s="85">
        <f t="shared" si="25"/>
        <v>1</v>
      </c>
      <c r="AQ48" s="85">
        <f t="shared" si="25"/>
        <v>1</v>
      </c>
      <c r="AR48" s="85">
        <f t="shared" si="25"/>
        <v>1</v>
      </c>
      <c r="AS48" s="85">
        <f t="shared" si="25"/>
        <v>1</v>
      </c>
      <c r="AT48" s="85">
        <f t="shared" si="25"/>
        <v>1</v>
      </c>
      <c r="AU48" s="85">
        <f t="shared" si="25"/>
        <v>1</v>
      </c>
      <c r="AV48" s="85">
        <f t="shared" si="25"/>
        <v>1</v>
      </c>
      <c r="AW48" s="85">
        <f t="shared" si="25"/>
        <v>1</v>
      </c>
      <c r="AX48" s="85">
        <f t="shared" si="25"/>
        <v>1</v>
      </c>
      <c r="AY48" s="85">
        <f t="shared" si="25"/>
        <v>1</v>
      </c>
      <c r="AZ48" s="85">
        <f t="shared" si="25"/>
        <v>1</v>
      </c>
      <c r="BA48" s="85">
        <f t="shared" si="25"/>
        <v>1</v>
      </c>
      <c r="BB48" s="85">
        <f t="shared" si="26"/>
        <v>1</v>
      </c>
      <c r="BC48" s="85">
        <f t="shared" si="26"/>
        <v>1</v>
      </c>
      <c r="BD48" s="85">
        <f t="shared" si="26"/>
        <v>1</v>
      </c>
      <c r="BE48" s="85">
        <f t="shared" si="26"/>
        <v>1</v>
      </c>
      <c r="BF48" s="85">
        <f t="shared" si="26"/>
        <v>1</v>
      </c>
      <c r="BG48" s="85">
        <f t="shared" si="26"/>
        <v>1</v>
      </c>
      <c r="BH48" s="85">
        <f t="shared" si="26"/>
        <v>1</v>
      </c>
      <c r="BI48" s="85">
        <f t="shared" si="26"/>
        <v>1</v>
      </c>
      <c r="BJ48" s="85">
        <f t="shared" si="26"/>
        <v>1</v>
      </c>
      <c r="BK48" s="85">
        <f t="shared" si="26"/>
        <v>1</v>
      </c>
      <c r="BL48" s="85">
        <f t="shared" si="26"/>
        <v>1</v>
      </c>
      <c r="BM48" s="85">
        <f t="shared" si="26"/>
        <v>1</v>
      </c>
      <c r="BN48" s="85">
        <f t="shared" si="26"/>
        <v>1</v>
      </c>
      <c r="BO48" s="85">
        <f t="shared" si="26"/>
        <v>1</v>
      </c>
      <c r="BP48" s="85">
        <f t="shared" si="26"/>
        <v>1</v>
      </c>
      <c r="BQ48" s="85">
        <f t="shared" si="26"/>
        <v>1</v>
      </c>
      <c r="BR48" s="85">
        <f t="shared" si="27"/>
        <v>1</v>
      </c>
      <c r="BS48" s="85">
        <f t="shared" si="27"/>
        <v>1</v>
      </c>
      <c r="BT48" s="85">
        <f t="shared" si="27"/>
        <v>1</v>
      </c>
      <c r="BU48" s="85">
        <f t="shared" si="27"/>
        <v>1</v>
      </c>
      <c r="BV48" s="85">
        <f t="shared" si="27"/>
        <v>1</v>
      </c>
      <c r="BW48" s="85">
        <f t="shared" si="27"/>
        <v>1</v>
      </c>
      <c r="BX48" s="85">
        <f t="shared" si="27"/>
        <v>1</v>
      </c>
      <c r="BY48" s="85">
        <f t="shared" si="27"/>
        <v>1</v>
      </c>
      <c r="BZ48" s="85">
        <f t="shared" si="27"/>
        <v>1</v>
      </c>
      <c r="CA48" s="85">
        <f t="shared" si="27"/>
        <v>1</v>
      </c>
      <c r="CB48" s="85">
        <f t="shared" si="27"/>
        <v>1</v>
      </c>
      <c r="CC48" s="85">
        <f t="shared" si="27"/>
        <v>1</v>
      </c>
      <c r="CD48" s="85">
        <f t="shared" si="27"/>
        <v>1</v>
      </c>
      <c r="CE48" s="85">
        <f t="shared" si="27"/>
        <v>1</v>
      </c>
      <c r="CF48" s="85">
        <f t="shared" si="27"/>
        <v>1</v>
      </c>
      <c r="CG48" s="85">
        <f t="shared" si="27"/>
        <v>1</v>
      </c>
      <c r="CH48" s="85">
        <f t="shared" si="30"/>
        <v>1</v>
      </c>
      <c r="CI48" s="85">
        <f t="shared" si="30"/>
        <v>1</v>
      </c>
      <c r="CJ48" s="85">
        <f t="shared" si="30"/>
        <v>1</v>
      </c>
      <c r="CK48" s="85">
        <f t="shared" si="30"/>
        <v>1</v>
      </c>
      <c r="CL48" s="85">
        <f t="shared" si="30"/>
        <v>1</v>
      </c>
      <c r="CM48" s="85">
        <f t="shared" si="30"/>
        <v>1</v>
      </c>
      <c r="CN48" s="85">
        <f t="shared" si="30"/>
        <v>1</v>
      </c>
      <c r="CO48" s="85">
        <f t="shared" si="30"/>
        <v>1</v>
      </c>
      <c r="CP48" s="85">
        <f t="shared" si="30"/>
        <v>1</v>
      </c>
      <c r="CQ48" s="85">
        <f t="shared" si="30"/>
        <v>1</v>
      </c>
      <c r="CR48" s="85">
        <f t="shared" si="30"/>
        <v>1</v>
      </c>
      <c r="CS48" s="85">
        <f t="shared" si="30"/>
        <v>1</v>
      </c>
      <c r="CT48" s="85">
        <f t="shared" si="30"/>
        <v>1</v>
      </c>
      <c r="CU48" s="85">
        <f t="shared" si="30"/>
        <v>1</v>
      </c>
      <c r="CV48" s="85">
        <f t="shared" si="30"/>
        <v>1</v>
      </c>
      <c r="CW48" s="85">
        <f t="shared" si="30"/>
        <v>1</v>
      </c>
      <c r="CX48" s="85">
        <f t="shared" si="30"/>
        <v>1</v>
      </c>
      <c r="CY48" s="85">
        <f t="shared" si="30"/>
        <v>1</v>
      </c>
      <c r="CZ48" s="85">
        <f t="shared" si="30"/>
        <v>1</v>
      </c>
      <c r="DA48" s="85">
        <f t="shared" si="30"/>
        <v>1</v>
      </c>
      <c r="DB48" s="85">
        <f t="shared" si="30"/>
        <v>1</v>
      </c>
      <c r="DC48" s="85">
        <f t="shared" si="30"/>
        <v>1</v>
      </c>
      <c r="DD48" s="85">
        <f t="shared" si="30"/>
        <v>1</v>
      </c>
      <c r="DE48" s="85">
        <f t="shared" si="30"/>
        <v>1</v>
      </c>
      <c r="DF48" s="85">
        <f t="shared" si="30"/>
        <v>1</v>
      </c>
      <c r="DG48" s="85">
        <f t="shared" si="30"/>
        <v>1</v>
      </c>
      <c r="DH48" s="85">
        <f t="shared" si="30"/>
        <v>1</v>
      </c>
      <c r="DI48" s="85">
        <f t="shared" si="30"/>
        <v>1</v>
      </c>
      <c r="DJ48" s="85">
        <f t="shared" si="30"/>
        <v>1</v>
      </c>
      <c r="DK48" s="85">
        <f t="shared" si="30"/>
        <v>1</v>
      </c>
      <c r="DL48" s="85">
        <f t="shared" si="30"/>
        <v>1</v>
      </c>
      <c r="DM48" s="85">
        <f t="shared" si="30"/>
        <v>1</v>
      </c>
      <c r="DN48" s="85">
        <f t="shared" si="30"/>
        <v>1</v>
      </c>
      <c r="DO48" s="85">
        <f t="shared" si="30"/>
        <v>1</v>
      </c>
      <c r="DP48" s="85">
        <f t="shared" si="30"/>
        <v>1</v>
      </c>
      <c r="DQ48" s="85">
        <f t="shared" si="30"/>
        <v>1</v>
      </c>
      <c r="DR48" s="85">
        <f t="shared" si="30"/>
        <v>1</v>
      </c>
      <c r="DS48" s="79" t="s">
        <v>32</v>
      </c>
    </row>
    <row r="49" spans="2:123" x14ac:dyDescent="0.45">
      <c r="B49" s="80">
        <f t="shared" si="7"/>
        <v>37</v>
      </c>
      <c r="C49" s="81">
        <f t="shared" si="6"/>
        <v>3.0000000000000009</v>
      </c>
      <c r="D49" s="82">
        <f t="shared" si="8"/>
        <v>36</v>
      </c>
      <c r="E49" s="83">
        <f t="shared" si="10"/>
        <v>2.7777777777777776E-2</v>
      </c>
      <c r="F49" s="85"/>
      <c r="G49" s="85">
        <f t="shared" si="21"/>
        <v>2.7777777777777776E-2</v>
      </c>
      <c r="H49" s="85">
        <f t="shared" si="21"/>
        <v>5.5555555555555552E-2</v>
      </c>
      <c r="I49" s="85">
        <f t="shared" si="21"/>
        <v>8.3333333333333329E-2</v>
      </c>
      <c r="J49" s="85">
        <f t="shared" si="21"/>
        <v>0.1111111111111111</v>
      </c>
      <c r="K49" s="85">
        <f t="shared" si="21"/>
        <v>0.1388888888888889</v>
      </c>
      <c r="L49" s="85">
        <f t="shared" si="21"/>
        <v>0.16666666666666666</v>
      </c>
      <c r="M49" s="85">
        <f t="shared" si="21"/>
        <v>0.19444444444444442</v>
      </c>
      <c r="N49" s="85">
        <f t="shared" si="21"/>
        <v>0.22222222222222221</v>
      </c>
      <c r="O49" s="85">
        <f t="shared" si="21"/>
        <v>0.25</v>
      </c>
      <c r="P49" s="85">
        <f t="shared" si="21"/>
        <v>0.27777777777777779</v>
      </c>
      <c r="Q49" s="85">
        <f t="shared" si="21"/>
        <v>0.30555555555555552</v>
      </c>
      <c r="R49" s="85">
        <f t="shared" si="21"/>
        <v>0.33333333333333331</v>
      </c>
      <c r="S49" s="85">
        <f t="shared" si="21"/>
        <v>0.3611111111111111</v>
      </c>
      <c r="T49" s="85">
        <f t="shared" si="21"/>
        <v>0.38888888888888884</v>
      </c>
      <c r="U49" s="85">
        <f t="shared" si="21"/>
        <v>0.41666666666666663</v>
      </c>
      <c r="V49" s="85">
        <f t="shared" si="21"/>
        <v>0.44444444444444442</v>
      </c>
      <c r="W49" s="85">
        <f t="shared" si="28"/>
        <v>0.47222222222222221</v>
      </c>
      <c r="X49" s="85">
        <f t="shared" si="28"/>
        <v>0.5</v>
      </c>
      <c r="Y49" s="85">
        <f t="shared" si="28"/>
        <v>0.52777777777777779</v>
      </c>
      <c r="Z49" s="85">
        <f t="shared" si="28"/>
        <v>0.55555555555555558</v>
      </c>
      <c r="AA49" s="85">
        <f t="shared" si="28"/>
        <v>0.58333333333333326</v>
      </c>
      <c r="AB49" s="85">
        <f t="shared" si="28"/>
        <v>0.61111111111111105</v>
      </c>
      <c r="AC49" s="85">
        <f t="shared" si="28"/>
        <v>0.63888888888888884</v>
      </c>
      <c r="AD49" s="85">
        <f t="shared" si="28"/>
        <v>0.66666666666666663</v>
      </c>
      <c r="AE49" s="85">
        <f t="shared" si="28"/>
        <v>0.69444444444444442</v>
      </c>
      <c r="AF49" s="85">
        <f t="shared" si="28"/>
        <v>0.72222222222222221</v>
      </c>
      <c r="AG49" s="85">
        <f t="shared" si="28"/>
        <v>0.75</v>
      </c>
      <c r="AH49" s="85">
        <f t="shared" si="28"/>
        <v>0.77777777777777768</v>
      </c>
      <c r="AI49" s="85">
        <f t="shared" si="28"/>
        <v>0.80555555555555547</v>
      </c>
      <c r="AJ49" s="85">
        <f t="shared" si="28"/>
        <v>0.83333333333333326</v>
      </c>
      <c r="AK49" s="85">
        <f t="shared" si="28"/>
        <v>0.86111111111111105</v>
      </c>
      <c r="AL49" s="85">
        <f t="shared" si="28"/>
        <v>0.88888888888888884</v>
      </c>
      <c r="AM49" s="85">
        <f t="shared" si="25"/>
        <v>0.91666666666666663</v>
      </c>
      <c r="AN49" s="85">
        <f t="shared" si="25"/>
        <v>0.94444444444444442</v>
      </c>
      <c r="AO49" s="85">
        <f t="shared" si="25"/>
        <v>0.97222222222222221</v>
      </c>
      <c r="AP49" s="85">
        <f t="shared" si="25"/>
        <v>1</v>
      </c>
      <c r="AQ49" s="85">
        <f t="shared" si="25"/>
        <v>1</v>
      </c>
      <c r="AR49" s="85">
        <f t="shared" si="25"/>
        <v>1</v>
      </c>
      <c r="AS49" s="85">
        <f t="shared" si="25"/>
        <v>1</v>
      </c>
      <c r="AT49" s="85">
        <f t="shared" si="25"/>
        <v>1</v>
      </c>
      <c r="AU49" s="85">
        <f t="shared" si="25"/>
        <v>1</v>
      </c>
      <c r="AV49" s="85">
        <f t="shared" si="25"/>
        <v>1</v>
      </c>
      <c r="AW49" s="85">
        <f t="shared" si="25"/>
        <v>1</v>
      </c>
      <c r="AX49" s="85">
        <f t="shared" si="25"/>
        <v>1</v>
      </c>
      <c r="AY49" s="85">
        <f t="shared" si="25"/>
        <v>1</v>
      </c>
      <c r="AZ49" s="85">
        <f t="shared" si="25"/>
        <v>1</v>
      </c>
      <c r="BA49" s="85">
        <f t="shared" si="25"/>
        <v>1</v>
      </c>
      <c r="BB49" s="85">
        <f t="shared" si="26"/>
        <v>1</v>
      </c>
      <c r="BC49" s="85">
        <f t="shared" si="26"/>
        <v>1</v>
      </c>
      <c r="BD49" s="85">
        <f t="shared" si="26"/>
        <v>1</v>
      </c>
      <c r="BE49" s="85">
        <f t="shared" si="26"/>
        <v>1</v>
      </c>
      <c r="BF49" s="85">
        <f t="shared" si="26"/>
        <v>1</v>
      </c>
      <c r="BG49" s="85">
        <f t="shared" si="26"/>
        <v>1</v>
      </c>
      <c r="BH49" s="85">
        <f t="shared" si="26"/>
        <v>1</v>
      </c>
      <c r="BI49" s="85">
        <f t="shared" si="26"/>
        <v>1</v>
      </c>
      <c r="BJ49" s="85">
        <f t="shared" si="26"/>
        <v>1</v>
      </c>
      <c r="BK49" s="85">
        <f t="shared" si="26"/>
        <v>1</v>
      </c>
      <c r="BL49" s="85">
        <f t="shared" si="26"/>
        <v>1</v>
      </c>
      <c r="BM49" s="85">
        <f t="shared" si="26"/>
        <v>1</v>
      </c>
      <c r="BN49" s="85">
        <f t="shared" si="26"/>
        <v>1</v>
      </c>
      <c r="BO49" s="85">
        <f t="shared" si="26"/>
        <v>1</v>
      </c>
      <c r="BP49" s="85">
        <f t="shared" si="26"/>
        <v>1</v>
      </c>
      <c r="BQ49" s="85">
        <f t="shared" si="26"/>
        <v>1</v>
      </c>
      <c r="BR49" s="85">
        <f t="shared" si="27"/>
        <v>1</v>
      </c>
      <c r="BS49" s="85">
        <f t="shared" si="27"/>
        <v>1</v>
      </c>
      <c r="BT49" s="85">
        <f t="shared" si="27"/>
        <v>1</v>
      </c>
      <c r="BU49" s="85">
        <f t="shared" si="27"/>
        <v>1</v>
      </c>
      <c r="BV49" s="85">
        <f t="shared" si="27"/>
        <v>1</v>
      </c>
      <c r="BW49" s="85">
        <f t="shared" si="27"/>
        <v>1</v>
      </c>
      <c r="BX49" s="85">
        <f t="shared" si="27"/>
        <v>1</v>
      </c>
      <c r="BY49" s="85">
        <f t="shared" si="27"/>
        <v>1</v>
      </c>
      <c r="BZ49" s="85">
        <f t="shared" si="27"/>
        <v>1</v>
      </c>
      <c r="CA49" s="85">
        <f t="shared" si="27"/>
        <v>1</v>
      </c>
      <c r="CB49" s="85">
        <f t="shared" si="27"/>
        <v>1</v>
      </c>
      <c r="CC49" s="85">
        <f t="shared" si="27"/>
        <v>1</v>
      </c>
      <c r="CD49" s="85">
        <f t="shared" si="27"/>
        <v>1</v>
      </c>
      <c r="CE49" s="85">
        <f t="shared" si="27"/>
        <v>1</v>
      </c>
      <c r="CF49" s="85">
        <f t="shared" si="27"/>
        <v>1</v>
      </c>
      <c r="CG49" s="85">
        <f t="shared" si="27"/>
        <v>1</v>
      </c>
      <c r="CH49" s="85">
        <f t="shared" si="30"/>
        <v>1</v>
      </c>
      <c r="CI49" s="85">
        <f t="shared" si="30"/>
        <v>1</v>
      </c>
      <c r="CJ49" s="85">
        <f t="shared" si="30"/>
        <v>1</v>
      </c>
      <c r="CK49" s="85">
        <f t="shared" si="30"/>
        <v>1</v>
      </c>
      <c r="CL49" s="85">
        <f t="shared" si="30"/>
        <v>1</v>
      </c>
      <c r="CM49" s="85">
        <f t="shared" si="30"/>
        <v>1</v>
      </c>
      <c r="CN49" s="85">
        <f t="shared" si="30"/>
        <v>1</v>
      </c>
      <c r="CO49" s="85">
        <f t="shared" si="30"/>
        <v>1</v>
      </c>
      <c r="CP49" s="85">
        <f t="shared" si="30"/>
        <v>1</v>
      </c>
      <c r="CQ49" s="85">
        <f t="shared" si="30"/>
        <v>1</v>
      </c>
      <c r="CR49" s="85">
        <f t="shared" si="30"/>
        <v>1</v>
      </c>
      <c r="CS49" s="85">
        <f t="shared" si="30"/>
        <v>1</v>
      </c>
      <c r="CT49" s="85">
        <f t="shared" si="30"/>
        <v>1</v>
      </c>
      <c r="CU49" s="85">
        <f t="shared" si="30"/>
        <v>1</v>
      </c>
      <c r="CV49" s="85">
        <f t="shared" si="30"/>
        <v>1</v>
      </c>
      <c r="CW49" s="85">
        <f t="shared" si="30"/>
        <v>1</v>
      </c>
      <c r="CX49" s="85">
        <f t="shared" si="30"/>
        <v>1</v>
      </c>
      <c r="CY49" s="85">
        <f t="shared" si="30"/>
        <v>1</v>
      </c>
      <c r="CZ49" s="85">
        <f t="shared" si="30"/>
        <v>1</v>
      </c>
      <c r="DA49" s="85">
        <f t="shared" si="30"/>
        <v>1</v>
      </c>
      <c r="DB49" s="85">
        <f t="shared" si="30"/>
        <v>1</v>
      </c>
      <c r="DC49" s="85">
        <f t="shared" si="30"/>
        <v>1</v>
      </c>
      <c r="DD49" s="85">
        <f t="shared" si="30"/>
        <v>1</v>
      </c>
      <c r="DE49" s="85">
        <f t="shared" si="30"/>
        <v>1</v>
      </c>
      <c r="DF49" s="85">
        <f t="shared" si="30"/>
        <v>1</v>
      </c>
      <c r="DG49" s="85">
        <f t="shared" si="30"/>
        <v>1</v>
      </c>
      <c r="DH49" s="85">
        <f t="shared" si="30"/>
        <v>1</v>
      </c>
      <c r="DI49" s="85">
        <f t="shared" si="30"/>
        <v>1</v>
      </c>
      <c r="DJ49" s="85">
        <f t="shared" si="30"/>
        <v>1</v>
      </c>
      <c r="DK49" s="85">
        <f t="shared" si="30"/>
        <v>1</v>
      </c>
      <c r="DL49" s="85">
        <f t="shared" si="30"/>
        <v>1</v>
      </c>
      <c r="DM49" s="85">
        <f t="shared" si="30"/>
        <v>1</v>
      </c>
      <c r="DN49" s="85">
        <f t="shared" si="30"/>
        <v>1</v>
      </c>
      <c r="DO49" s="85">
        <f t="shared" si="30"/>
        <v>1</v>
      </c>
      <c r="DP49" s="85">
        <f t="shared" si="30"/>
        <v>1</v>
      </c>
      <c r="DQ49" s="85">
        <f t="shared" si="30"/>
        <v>1</v>
      </c>
      <c r="DR49" s="85">
        <f t="shared" si="30"/>
        <v>1</v>
      </c>
      <c r="DS49" s="79" t="s">
        <v>32</v>
      </c>
    </row>
    <row r="50" spans="2:123" x14ac:dyDescent="0.45">
      <c r="B50" s="80">
        <f t="shared" si="7"/>
        <v>38</v>
      </c>
      <c r="C50" s="81">
        <f t="shared" si="6"/>
        <v>3.0833333333333344</v>
      </c>
      <c r="D50" s="82">
        <f t="shared" si="8"/>
        <v>37</v>
      </c>
      <c r="E50" s="83">
        <f t="shared" si="10"/>
        <v>2.7027027027027029E-2</v>
      </c>
      <c r="F50" s="85"/>
      <c r="G50" s="85">
        <f t="shared" si="21"/>
        <v>2.7027027027027029E-2</v>
      </c>
      <c r="H50" s="85">
        <f t="shared" si="21"/>
        <v>5.4054054054054057E-2</v>
      </c>
      <c r="I50" s="85">
        <f t="shared" si="21"/>
        <v>8.1081081081081086E-2</v>
      </c>
      <c r="J50" s="85">
        <f t="shared" si="21"/>
        <v>0.10810810810810811</v>
      </c>
      <c r="K50" s="85">
        <f t="shared" si="21"/>
        <v>0.13513513513513514</v>
      </c>
      <c r="L50" s="85">
        <f t="shared" si="21"/>
        <v>0.16216216216216217</v>
      </c>
      <c r="M50" s="85">
        <f t="shared" si="21"/>
        <v>0.1891891891891892</v>
      </c>
      <c r="N50" s="85">
        <f t="shared" si="21"/>
        <v>0.21621621621621623</v>
      </c>
      <c r="O50" s="85">
        <f t="shared" si="21"/>
        <v>0.24324324324324326</v>
      </c>
      <c r="P50" s="85">
        <f t="shared" si="21"/>
        <v>0.27027027027027029</v>
      </c>
      <c r="Q50" s="85">
        <f t="shared" si="21"/>
        <v>0.29729729729729731</v>
      </c>
      <c r="R50" s="85">
        <f t="shared" si="21"/>
        <v>0.32432432432432434</v>
      </c>
      <c r="S50" s="85">
        <f t="shared" si="21"/>
        <v>0.35135135135135137</v>
      </c>
      <c r="T50" s="85">
        <f t="shared" si="21"/>
        <v>0.3783783783783784</v>
      </c>
      <c r="U50" s="85">
        <f t="shared" si="21"/>
        <v>0.40540540540540543</v>
      </c>
      <c r="V50" s="85">
        <f t="shared" ref="V50" si="31">IF(V$13&lt;$D50,$E50*V$13,1)</f>
        <v>0.43243243243243246</v>
      </c>
      <c r="W50" s="85">
        <f t="shared" si="28"/>
        <v>0.45945945945945948</v>
      </c>
      <c r="X50" s="85">
        <f t="shared" si="28"/>
        <v>0.48648648648648651</v>
      </c>
      <c r="Y50" s="85">
        <f t="shared" si="28"/>
        <v>0.5135135135135136</v>
      </c>
      <c r="Z50" s="85">
        <f t="shared" si="28"/>
        <v>0.54054054054054057</v>
      </c>
      <c r="AA50" s="85">
        <f t="shared" si="28"/>
        <v>0.56756756756756754</v>
      </c>
      <c r="AB50" s="85">
        <f t="shared" si="28"/>
        <v>0.59459459459459463</v>
      </c>
      <c r="AC50" s="85">
        <f t="shared" si="28"/>
        <v>0.62162162162162171</v>
      </c>
      <c r="AD50" s="85">
        <f t="shared" si="28"/>
        <v>0.64864864864864868</v>
      </c>
      <c r="AE50" s="85">
        <f t="shared" si="28"/>
        <v>0.67567567567567566</v>
      </c>
      <c r="AF50" s="85">
        <f t="shared" si="28"/>
        <v>0.70270270270270274</v>
      </c>
      <c r="AG50" s="85">
        <f t="shared" si="28"/>
        <v>0.72972972972972983</v>
      </c>
      <c r="AH50" s="85">
        <f t="shared" si="28"/>
        <v>0.7567567567567568</v>
      </c>
      <c r="AI50" s="85">
        <f t="shared" si="28"/>
        <v>0.78378378378378377</v>
      </c>
      <c r="AJ50" s="85">
        <f t="shared" si="28"/>
        <v>0.81081081081081086</v>
      </c>
      <c r="AK50" s="85">
        <f t="shared" si="28"/>
        <v>0.83783783783783794</v>
      </c>
      <c r="AL50" s="85">
        <f t="shared" si="28"/>
        <v>0.86486486486486491</v>
      </c>
      <c r="AM50" s="85">
        <f t="shared" si="25"/>
        <v>0.89189189189189189</v>
      </c>
      <c r="AN50" s="85">
        <f t="shared" si="25"/>
        <v>0.91891891891891897</v>
      </c>
      <c r="AO50" s="85">
        <f t="shared" si="25"/>
        <v>0.94594594594594605</v>
      </c>
      <c r="AP50" s="85">
        <f t="shared" si="25"/>
        <v>0.97297297297297303</v>
      </c>
      <c r="AQ50" s="85">
        <f t="shared" si="25"/>
        <v>1</v>
      </c>
      <c r="AR50" s="85">
        <f t="shared" si="25"/>
        <v>1</v>
      </c>
      <c r="AS50" s="85">
        <f t="shared" si="25"/>
        <v>1</v>
      </c>
      <c r="AT50" s="85">
        <f t="shared" si="25"/>
        <v>1</v>
      </c>
      <c r="AU50" s="85">
        <f t="shared" si="25"/>
        <v>1</v>
      </c>
      <c r="AV50" s="85">
        <f t="shared" si="25"/>
        <v>1</v>
      </c>
      <c r="AW50" s="85">
        <f t="shared" si="25"/>
        <v>1</v>
      </c>
      <c r="AX50" s="85">
        <f t="shared" si="25"/>
        <v>1</v>
      </c>
      <c r="AY50" s="85">
        <f t="shared" si="25"/>
        <v>1</v>
      </c>
      <c r="AZ50" s="85">
        <f t="shared" si="25"/>
        <v>1</v>
      </c>
      <c r="BA50" s="85">
        <f t="shared" si="25"/>
        <v>1</v>
      </c>
      <c r="BB50" s="85">
        <f t="shared" si="26"/>
        <v>1</v>
      </c>
      <c r="BC50" s="85">
        <f t="shared" si="26"/>
        <v>1</v>
      </c>
      <c r="BD50" s="85">
        <f t="shared" si="26"/>
        <v>1</v>
      </c>
      <c r="BE50" s="85">
        <f t="shared" si="26"/>
        <v>1</v>
      </c>
      <c r="BF50" s="85">
        <f t="shared" si="26"/>
        <v>1</v>
      </c>
      <c r="BG50" s="85">
        <f t="shared" si="26"/>
        <v>1</v>
      </c>
      <c r="BH50" s="85">
        <f t="shared" si="26"/>
        <v>1</v>
      </c>
      <c r="BI50" s="85">
        <f t="shared" si="26"/>
        <v>1</v>
      </c>
      <c r="BJ50" s="85">
        <f t="shared" si="26"/>
        <v>1</v>
      </c>
      <c r="BK50" s="85">
        <f t="shared" si="26"/>
        <v>1</v>
      </c>
      <c r="BL50" s="85">
        <f t="shared" si="26"/>
        <v>1</v>
      </c>
      <c r="BM50" s="85">
        <f t="shared" si="26"/>
        <v>1</v>
      </c>
      <c r="BN50" s="85">
        <f t="shared" si="26"/>
        <v>1</v>
      </c>
      <c r="BO50" s="85">
        <f t="shared" si="26"/>
        <v>1</v>
      </c>
      <c r="BP50" s="85">
        <f t="shared" si="26"/>
        <v>1</v>
      </c>
      <c r="BQ50" s="85">
        <f t="shared" si="26"/>
        <v>1</v>
      </c>
      <c r="BR50" s="85">
        <f t="shared" si="27"/>
        <v>1</v>
      </c>
      <c r="BS50" s="85">
        <f t="shared" si="27"/>
        <v>1</v>
      </c>
      <c r="BT50" s="85">
        <f t="shared" si="27"/>
        <v>1</v>
      </c>
      <c r="BU50" s="85">
        <f t="shared" si="27"/>
        <v>1</v>
      </c>
      <c r="BV50" s="85">
        <f t="shared" si="27"/>
        <v>1</v>
      </c>
      <c r="BW50" s="85">
        <f t="shared" si="27"/>
        <v>1</v>
      </c>
      <c r="BX50" s="85">
        <f t="shared" si="27"/>
        <v>1</v>
      </c>
      <c r="BY50" s="85">
        <f t="shared" si="27"/>
        <v>1</v>
      </c>
      <c r="BZ50" s="85">
        <f t="shared" si="27"/>
        <v>1</v>
      </c>
      <c r="CA50" s="85">
        <f t="shared" si="27"/>
        <v>1</v>
      </c>
      <c r="CB50" s="85">
        <f t="shared" si="27"/>
        <v>1</v>
      </c>
      <c r="CC50" s="85">
        <f t="shared" si="27"/>
        <v>1</v>
      </c>
      <c r="CD50" s="85">
        <f t="shared" si="27"/>
        <v>1</v>
      </c>
      <c r="CE50" s="85">
        <f t="shared" si="27"/>
        <v>1</v>
      </c>
      <c r="CF50" s="85">
        <f t="shared" si="27"/>
        <v>1</v>
      </c>
      <c r="CG50" s="85">
        <f t="shared" si="27"/>
        <v>1</v>
      </c>
      <c r="CH50" s="85">
        <f t="shared" si="30"/>
        <v>1</v>
      </c>
      <c r="CI50" s="85">
        <f t="shared" si="30"/>
        <v>1</v>
      </c>
      <c r="CJ50" s="85">
        <f t="shared" si="30"/>
        <v>1</v>
      </c>
      <c r="CK50" s="85">
        <f t="shared" si="30"/>
        <v>1</v>
      </c>
      <c r="CL50" s="85">
        <f t="shared" si="30"/>
        <v>1</v>
      </c>
      <c r="CM50" s="85">
        <f t="shared" si="30"/>
        <v>1</v>
      </c>
      <c r="CN50" s="85">
        <f t="shared" si="30"/>
        <v>1</v>
      </c>
      <c r="CO50" s="85">
        <f t="shared" si="30"/>
        <v>1</v>
      </c>
      <c r="CP50" s="85">
        <f t="shared" si="30"/>
        <v>1</v>
      </c>
      <c r="CQ50" s="85">
        <f t="shared" si="30"/>
        <v>1</v>
      </c>
      <c r="CR50" s="85">
        <f t="shared" si="30"/>
        <v>1</v>
      </c>
      <c r="CS50" s="85">
        <f t="shared" si="30"/>
        <v>1</v>
      </c>
      <c r="CT50" s="85">
        <f t="shared" si="30"/>
        <v>1</v>
      </c>
      <c r="CU50" s="85">
        <f t="shared" si="30"/>
        <v>1</v>
      </c>
      <c r="CV50" s="85">
        <f t="shared" si="30"/>
        <v>1</v>
      </c>
      <c r="CW50" s="85">
        <f t="shared" si="30"/>
        <v>1</v>
      </c>
      <c r="CX50" s="85">
        <f t="shared" si="30"/>
        <v>1</v>
      </c>
      <c r="CY50" s="85">
        <f t="shared" si="30"/>
        <v>1</v>
      </c>
      <c r="CZ50" s="85">
        <f t="shared" si="30"/>
        <v>1</v>
      </c>
      <c r="DA50" s="85">
        <f t="shared" si="30"/>
        <v>1</v>
      </c>
      <c r="DB50" s="85">
        <f t="shared" si="30"/>
        <v>1</v>
      </c>
      <c r="DC50" s="85">
        <f t="shared" si="30"/>
        <v>1</v>
      </c>
      <c r="DD50" s="85">
        <f t="shared" si="30"/>
        <v>1</v>
      </c>
      <c r="DE50" s="85">
        <f t="shared" si="30"/>
        <v>1</v>
      </c>
      <c r="DF50" s="85">
        <f t="shared" si="30"/>
        <v>1</v>
      </c>
      <c r="DG50" s="85">
        <f t="shared" si="30"/>
        <v>1</v>
      </c>
      <c r="DH50" s="85">
        <f t="shared" si="30"/>
        <v>1</v>
      </c>
      <c r="DI50" s="85">
        <f t="shared" si="30"/>
        <v>1</v>
      </c>
      <c r="DJ50" s="85">
        <f t="shared" si="30"/>
        <v>1</v>
      </c>
      <c r="DK50" s="85">
        <f t="shared" si="30"/>
        <v>1</v>
      </c>
      <c r="DL50" s="85">
        <f t="shared" si="30"/>
        <v>1</v>
      </c>
      <c r="DM50" s="85">
        <f t="shared" si="30"/>
        <v>1</v>
      </c>
      <c r="DN50" s="85">
        <f t="shared" si="30"/>
        <v>1</v>
      </c>
      <c r="DO50" s="85">
        <f t="shared" si="30"/>
        <v>1</v>
      </c>
      <c r="DP50" s="85">
        <f t="shared" ref="DP50:DR50" si="32">IF(DP$13&lt;$D50,$E50*DP$13,1)</f>
        <v>1</v>
      </c>
      <c r="DQ50" s="85">
        <f t="shared" si="32"/>
        <v>1</v>
      </c>
      <c r="DR50" s="85">
        <f t="shared" si="32"/>
        <v>1</v>
      </c>
      <c r="DS50" s="79" t="s">
        <v>32</v>
      </c>
    </row>
    <row r="51" spans="2:123" x14ac:dyDescent="0.45">
      <c r="B51" s="80">
        <f t="shared" si="7"/>
        <v>39</v>
      </c>
      <c r="C51" s="81">
        <f t="shared" si="6"/>
        <v>3.1666666666666679</v>
      </c>
      <c r="D51" s="82">
        <f t="shared" si="8"/>
        <v>38</v>
      </c>
      <c r="E51" s="83">
        <f t="shared" si="10"/>
        <v>2.6315789473684209E-2</v>
      </c>
      <c r="F51" s="85"/>
      <c r="G51" s="85">
        <f t="shared" ref="G51:V66" si="33">IF(G$13&lt;$D51,$E51*G$13,1)</f>
        <v>2.6315789473684209E-2</v>
      </c>
      <c r="H51" s="85">
        <f t="shared" si="33"/>
        <v>5.2631578947368418E-2</v>
      </c>
      <c r="I51" s="85">
        <f t="shared" si="33"/>
        <v>7.8947368421052627E-2</v>
      </c>
      <c r="J51" s="85">
        <f t="shared" si="33"/>
        <v>0.10526315789473684</v>
      </c>
      <c r="K51" s="85">
        <f t="shared" si="33"/>
        <v>0.13157894736842105</v>
      </c>
      <c r="L51" s="85">
        <f t="shared" si="33"/>
        <v>0.15789473684210525</v>
      </c>
      <c r="M51" s="85">
        <f t="shared" si="33"/>
        <v>0.18421052631578946</v>
      </c>
      <c r="N51" s="85">
        <f t="shared" si="33"/>
        <v>0.21052631578947367</v>
      </c>
      <c r="O51" s="85">
        <f t="shared" si="33"/>
        <v>0.23684210526315788</v>
      </c>
      <c r="P51" s="85">
        <f t="shared" si="33"/>
        <v>0.26315789473684209</v>
      </c>
      <c r="Q51" s="85">
        <f t="shared" si="33"/>
        <v>0.28947368421052633</v>
      </c>
      <c r="R51" s="85">
        <f t="shared" si="33"/>
        <v>0.31578947368421051</v>
      </c>
      <c r="S51" s="85">
        <f t="shared" si="33"/>
        <v>0.34210526315789469</v>
      </c>
      <c r="T51" s="85">
        <f t="shared" si="33"/>
        <v>0.36842105263157893</v>
      </c>
      <c r="U51" s="85">
        <f t="shared" si="33"/>
        <v>0.39473684210526316</v>
      </c>
      <c r="V51" s="85">
        <f t="shared" si="33"/>
        <v>0.42105263157894735</v>
      </c>
      <c r="W51" s="85">
        <f t="shared" si="28"/>
        <v>0.44736842105263153</v>
      </c>
      <c r="X51" s="85">
        <f t="shared" si="28"/>
        <v>0.47368421052631576</v>
      </c>
      <c r="Y51" s="85">
        <f t="shared" si="28"/>
        <v>0.5</v>
      </c>
      <c r="Z51" s="85">
        <f t="shared" si="28"/>
        <v>0.52631578947368418</v>
      </c>
      <c r="AA51" s="85">
        <f t="shared" si="28"/>
        <v>0.55263157894736836</v>
      </c>
      <c r="AB51" s="85">
        <f t="shared" si="28"/>
        <v>0.57894736842105265</v>
      </c>
      <c r="AC51" s="85">
        <f t="shared" si="28"/>
        <v>0.60526315789473684</v>
      </c>
      <c r="AD51" s="85">
        <f t="shared" si="28"/>
        <v>0.63157894736842102</v>
      </c>
      <c r="AE51" s="85">
        <f t="shared" si="28"/>
        <v>0.6578947368421052</v>
      </c>
      <c r="AF51" s="85">
        <f t="shared" si="28"/>
        <v>0.68421052631578938</v>
      </c>
      <c r="AG51" s="85">
        <f t="shared" si="28"/>
        <v>0.71052631578947367</v>
      </c>
      <c r="AH51" s="85">
        <f t="shared" si="28"/>
        <v>0.73684210526315785</v>
      </c>
      <c r="AI51" s="85">
        <f t="shared" si="28"/>
        <v>0.76315789473684204</v>
      </c>
      <c r="AJ51" s="85">
        <f t="shared" si="28"/>
        <v>0.78947368421052633</v>
      </c>
      <c r="AK51" s="85">
        <f t="shared" si="28"/>
        <v>0.81578947368421051</v>
      </c>
      <c r="AL51" s="85">
        <f t="shared" si="28"/>
        <v>0.84210526315789469</v>
      </c>
      <c r="AM51" s="85">
        <f t="shared" si="25"/>
        <v>0.86842105263157887</v>
      </c>
      <c r="AN51" s="85">
        <f t="shared" si="25"/>
        <v>0.89473684210526305</v>
      </c>
      <c r="AO51" s="85">
        <f t="shared" si="25"/>
        <v>0.92105263157894735</v>
      </c>
      <c r="AP51" s="85">
        <f t="shared" si="25"/>
        <v>0.94736842105263153</v>
      </c>
      <c r="AQ51" s="85">
        <f t="shared" si="25"/>
        <v>0.97368421052631571</v>
      </c>
      <c r="AR51" s="85">
        <f t="shared" si="25"/>
        <v>1</v>
      </c>
      <c r="AS51" s="85">
        <f t="shared" si="25"/>
        <v>1</v>
      </c>
      <c r="AT51" s="85">
        <f t="shared" si="25"/>
        <v>1</v>
      </c>
      <c r="AU51" s="85">
        <f t="shared" si="25"/>
        <v>1</v>
      </c>
      <c r="AV51" s="85">
        <f t="shared" si="25"/>
        <v>1</v>
      </c>
      <c r="AW51" s="85">
        <f t="shared" si="25"/>
        <v>1</v>
      </c>
      <c r="AX51" s="85">
        <f t="shared" si="25"/>
        <v>1</v>
      </c>
      <c r="AY51" s="85">
        <f t="shared" si="25"/>
        <v>1</v>
      </c>
      <c r="AZ51" s="85">
        <f t="shared" si="25"/>
        <v>1</v>
      </c>
      <c r="BA51" s="85">
        <f t="shared" si="25"/>
        <v>1</v>
      </c>
      <c r="BB51" s="85">
        <f t="shared" si="26"/>
        <v>1</v>
      </c>
      <c r="BC51" s="85">
        <f t="shared" si="26"/>
        <v>1</v>
      </c>
      <c r="BD51" s="85">
        <f t="shared" si="26"/>
        <v>1</v>
      </c>
      <c r="BE51" s="85">
        <f t="shared" si="26"/>
        <v>1</v>
      </c>
      <c r="BF51" s="85">
        <f t="shared" si="26"/>
        <v>1</v>
      </c>
      <c r="BG51" s="85">
        <f t="shared" si="26"/>
        <v>1</v>
      </c>
      <c r="BH51" s="85">
        <f t="shared" si="26"/>
        <v>1</v>
      </c>
      <c r="BI51" s="85">
        <f t="shared" si="26"/>
        <v>1</v>
      </c>
      <c r="BJ51" s="85">
        <f t="shared" si="26"/>
        <v>1</v>
      </c>
      <c r="BK51" s="85">
        <f t="shared" si="26"/>
        <v>1</v>
      </c>
      <c r="BL51" s="85">
        <f t="shared" si="26"/>
        <v>1</v>
      </c>
      <c r="BM51" s="85">
        <f t="shared" si="26"/>
        <v>1</v>
      </c>
      <c r="BN51" s="85">
        <f t="shared" si="26"/>
        <v>1</v>
      </c>
      <c r="BO51" s="85">
        <f t="shared" si="26"/>
        <v>1</v>
      </c>
      <c r="BP51" s="85">
        <f t="shared" si="26"/>
        <v>1</v>
      </c>
      <c r="BQ51" s="85">
        <f t="shared" si="26"/>
        <v>1</v>
      </c>
      <c r="BR51" s="85">
        <f t="shared" si="27"/>
        <v>1</v>
      </c>
      <c r="BS51" s="85">
        <f t="shared" si="27"/>
        <v>1</v>
      </c>
      <c r="BT51" s="85">
        <f t="shared" si="27"/>
        <v>1</v>
      </c>
      <c r="BU51" s="85">
        <f t="shared" si="27"/>
        <v>1</v>
      </c>
      <c r="BV51" s="85">
        <f t="shared" si="27"/>
        <v>1</v>
      </c>
      <c r="BW51" s="85">
        <f t="shared" si="27"/>
        <v>1</v>
      </c>
      <c r="BX51" s="85">
        <f t="shared" si="27"/>
        <v>1</v>
      </c>
      <c r="BY51" s="85">
        <f t="shared" si="27"/>
        <v>1</v>
      </c>
      <c r="BZ51" s="85">
        <f t="shared" si="27"/>
        <v>1</v>
      </c>
      <c r="CA51" s="85">
        <f t="shared" si="27"/>
        <v>1</v>
      </c>
      <c r="CB51" s="85">
        <f t="shared" si="27"/>
        <v>1</v>
      </c>
      <c r="CC51" s="85">
        <f t="shared" si="27"/>
        <v>1</v>
      </c>
      <c r="CD51" s="85">
        <f t="shared" si="27"/>
        <v>1</v>
      </c>
      <c r="CE51" s="85">
        <f t="shared" si="27"/>
        <v>1</v>
      </c>
      <c r="CF51" s="85">
        <f t="shared" si="27"/>
        <v>1</v>
      </c>
      <c r="CG51" s="85">
        <f t="shared" si="27"/>
        <v>1</v>
      </c>
      <c r="CH51" s="85">
        <f t="shared" ref="CH51:DR54" si="34">IF(CH$13&lt;$D51,$E51*CH$13,1)</f>
        <v>1</v>
      </c>
      <c r="CI51" s="85">
        <f t="shared" si="34"/>
        <v>1</v>
      </c>
      <c r="CJ51" s="85">
        <f t="shared" si="34"/>
        <v>1</v>
      </c>
      <c r="CK51" s="85">
        <f t="shared" si="34"/>
        <v>1</v>
      </c>
      <c r="CL51" s="85">
        <f t="shared" si="34"/>
        <v>1</v>
      </c>
      <c r="CM51" s="85">
        <f t="shared" si="34"/>
        <v>1</v>
      </c>
      <c r="CN51" s="85">
        <f t="shared" si="34"/>
        <v>1</v>
      </c>
      <c r="CO51" s="85">
        <f t="shared" si="34"/>
        <v>1</v>
      </c>
      <c r="CP51" s="85">
        <f t="shared" si="34"/>
        <v>1</v>
      </c>
      <c r="CQ51" s="85">
        <f t="shared" si="34"/>
        <v>1</v>
      </c>
      <c r="CR51" s="85">
        <f t="shared" si="34"/>
        <v>1</v>
      </c>
      <c r="CS51" s="85">
        <f t="shared" si="34"/>
        <v>1</v>
      </c>
      <c r="CT51" s="85">
        <f t="shared" si="34"/>
        <v>1</v>
      </c>
      <c r="CU51" s="85">
        <f t="shared" si="34"/>
        <v>1</v>
      </c>
      <c r="CV51" s="85">
        <f t="shared" si="34"/>
        <v>1</v>
      </c>
      <c r="CW51" s="85">
        <f t="shared" si="34"/>
        <v>1</v>
      </c>
      <c r="CX51" s="85">
        <f t="shared" si="34"/>
        <v>1</v>
      </c>
      <c r="CY51" s="85">
        <f t="shared" si="34"/>
        <v>1</v>
      </c>
      <c r="CZ51" s="85">
        <f t="shared" si="34"/>
        <v>1</v>
      </c>
      <c r="DA51" s="85">
        <f t="shared" si="34"/>
        <v>1</v>
      </c>
      <c r="DB51" s="85">
        <f t="shared" si="34"/>
        <v>1</v>
      </c>
      <c r="DC51" s="85">
        <f t="shared" si="34"/>
        <v>1</v>
      </c>
      <c r="DD51" s="85">
        <f t="shared" si="34"/>
        <v>1</v>
      </c>
      <c r="DE51" s="85">
        <f t="shared" si="34"/>
        <v>1</v>
      </c>
      <c r="DF51" s="85">
        <f t="shared" si="34"/>
        <v>1</v>
      </c>
      <c r="DG51" s="85">
        <f t="shared" si="34"/>
        <v>1</v>
      </c>
      <c r="DH51" s="85">
        <f t="shared" si="34"/>
        <v>1</v>
      </c>
      <c r="DI51" s="85">
        <f t="shared" si="34"/>
        <v>1</v>
      </c>
      <c r="DJ51" s="85">
        <f t="shared" si="34"/>
        <v>1</v>
      </c>
      <c r="DK51" s="85">
        <f t="shared" si="34"/>
        <v>1</v>
      </c>
      <c r="DL51" s="85">
        <f t="shared" si="34"/>
        <v>1</v>
      </c>
      <c r="DM51" s="85">
        <f t="shared" si="34"/>
        <v>1</v>
      </c>
      <c r="DN51" s="85">
        <f t="shared" si="34"/>
        <v>1</v>
      </c>
      <c r="DO51" s="85">
        <f t="shared" si="34"/>
        <v>1</v>
      </c>
      <c r="DP51" s="85">
        <f t="shared" si="34"/>
        <v>1</v>
      </c>
      <c r="DQ51" s="85">
        <f t="shared" si="34"/>
        <v>1</v>
      </c>
      <c r="DR51" s="85">
        <f t="shared" si="34"/>
        <v>1</v>
      </c>
      <c r="DS51" s="79" t="s">
        <v>32</v>
      </c>
    </row>
    <row r="52" spans="2:123" x14ac:dyDescent="0.45">
      <c r="B52" s="80">
        <f t="shared" si="7"/>
        <v>40</v>
      </c>
      <c r="C52" s="81">
        <f t="shared" si="6"/>
        <v>3.2500000000000013</v>
      </c>
      <c r="D52" s="82">
        <f t="shared" si="8"/>
        <v>39</v>
      </c>
      <c r="E52" s="83">
        <f t="shared" si="10"/>
        <v>2.564102564102564E-2</v>
      </c>
      <c r="F52" s="85"/>
      <c r="G52" s="85">
        <f t="shared" si="33"/>
        <v>2.564102564102564E-2</v>
      </c>
      <c r="H52" s="85">
        <f t="shared" si="33"/>
        <v>5.128205128205128E-2</v>
      </c>
      <c r="I52" s="85">
        <f t="shared" si="33"/>
        <v>7.6923076923076927E-2</v>
      </c>
      <c r="J52" s="85">
        <f t="shared" si="33"/>
        <v>0.10256410256410256</v>
      </c>
      <c r="K52" s="85">
        <f t="shared" si="33"/>
        <v>0.12820512820512819</v>
      </c>
      <c r="L52" s="85">
        <f t="shared" si="33"/>
        <v>0.15384615384615385</v>
      </c>
      <c r="M52" s="85">
        <f t="shared" si="33"/>
        <v>0.17948717948717949</v>
      </c>
      <c r="N52" s="85">
        <f t="shared" si="33"/>
        <v>0.20512820512820512</v>
      </c>
      <c r="O52" s="85">
        <f t="shared" si="33"/>
        <v>0.23076923076923075</v>
      </c>
      <c r="P52" s="85">
        <f t="shared" si="33"/>
        <v>0.25641025641025639</v>
      </c>
      <c r="Q52" s="85">
        <f t="shared" si="33"/>
        <v>0.28205128205128205</v>
      </c>
      <c r="R52" s="85">
        <f t="shared" si="33"/>
        <v>0.30769230769230771</v>
      </c>
      <c r="S52" s="85">
        <f t="shared" si="33"/>
        <v>0.33333333333333331</v>
      </c>
      <c r="T52" s="85">
        <f t="shared" si="33"/>
        <v>0.35897435897435898</v>
      </c>
      <c r="U52" s="85">
        <f t="shared" si="33"/>
        <v>0.38461538461538458</v>
      </c>
      <c r="V52" s="85">
        <f t="shared" si="33"/>
        <v>0.41025641025641024</v>
      </c>
      <c r="W52" s="85">
        <f t="shared" si="28"/>
        <v>0.4358974358974359</v>
      </c>
      <c r="X52" s="85">
        <f t="shared" si="28"/>
        <v>0.46153846153846151</v>
      </c>
      <c r="Y52" s="85">
        <f t="shared" si="28"/>
        <v>0.48717948717948717</v>
      </c>
      <c r="Z52" s="85">
        <f t="shared" si="28"/>
        <v>0.51282051282051277</v>
      </c>
      <c r="AA52" s="85">
        <f t="shared" si="28"/>
        <v>0.53846153846153844</v>
      </c>
      <c r="AB52" s="85">
        <f t="shared" si="28"/>
        <v>0.5641025641025641</v>
      </c>
      <c r="AC52" s="85">
        <f t="shared" si="28"/>
        <v>0.58974358974358976</v>
      </c>
      <c r="AD52" s="85">
        <f t="shared" si="28"/>
        <v>0.61538461538461542</v>
      </c>
      <c r="AE52" s="85">
        <f t="shared" si="28"/>
        <v>0.64102564102564097</v>
      </c>
      <c r="AF52" s="85">
        <f t="shared" si="28"/>
        <v>0.66666666666666663</v>
      </c>
      <c r="AG52" s="85">
        <f t="shared" si="28"/>
        <v>0.69230769230769229</v>
      </c>
      <c r="AH52" s="85">
        <f t="shared" si="28"/>
        <v>0.71794871794871795</v>
      </c>
      <c r="AI52" s="85">
        <f t="shared" si="28"/>
        <v>0.74358974358974361</v>
      </c>
      <c r="AJ52" s="85">
        <f t="shared" si="28"/>
        <v>0.76923076923076916</v>
      </c>
      <c r="AK52" s="85">
        <f t="shared" si="28"/>
        <v>0.79487179487179482</v>
      </c>
      <c r="AL52" s="85">
        <f t="shared" si="28"/>
        <v>0.82051282051282048</v>
      </c>
      <c r="AM52" s="85">
        <f t="shared" si="25"/>
        <v>0.84615384615384615</v>
      </c>
      <c r="AN52" s="85">
        <f t="shared" si="25"/>
        <v>0.87179487179487181</v>
      </c>
      <c r="AO52" s="85">
        <f t="shared" si="25"/>
        <v>0.89743589743589736</v>
      </c>
      <c r="AP52" s="85">
        <f t="shared" si="25"/>
        <v>0.92307692307692302</v>
      </c>
      <c r="AQ52" s="85">
        <f t="shared" si="25"/>
        <v>0.94871794871794868</v>
      </c>
      <c r="AR52" s="85">
        <f t="shared" si="25"/>
        <v>0.97435897435897434</v>
      </c>
      <c r="AS52" s="85">
        <f t="shared" si="25"/>
        <v>1</v>
      </c>
      <c r="AT52" s="85">
        <f t="shared" si="25"/>
        <v>1</v>
      </c>
      <c r="AU52" s="85">
        <f t="shared" si="25"/>
        <v>1</v>
      </c>
      <c r="AV52" s="85">
        <f t="shared" si="25"/>
        <v>1</v>
      </c>
      <c r="AW52" s="85">
        <f t="shared" si="25"/>
        <v>1</v>
      </c>
      <c r="AX52" s="85">
        <f t="shared" si="25"/>
        <v>1</v>
      </c>
      <c r="AY52" s="85">
        <f t="shared" si="25"/>
        <v>1</v>
      </c>
      <c r="AZ52" s="85">
        <f t="shared" si="25"/>
        <v>1</v>
      </c>
      <c r="BA52" s="85">
        <f t="shared" si="25"/>
        <v>1</v>
      </c>
      <c r="BB52" s="85">
        <f t="shared" si="26"/>
        <v>1</v>
      </c>
      <c r="BC52" s="85">
        <f t="shared" si="26"/>
        <v>1</v>
      </c>
      <c r="BD52" s="85">
        <f t="shared" si="26"/>
        <v>1</v>
      </c>
      <c r="BE52" s="85">
        <f t="shared" si="26"/>
        <v>1</v>
      </c>
      <c r="BF52" s="85">
        <f t="shared" si="26"/>
        <v>1</v>
      </c>
      <c r="BG52" s="85">
        <f t="shared" si="26"/>
        <v>1</v>
      </c>
      <c r="BH52" s="85">
        <f t="shared" si="26"/>
        <v>1</v>
      </c>
      <c r="BI52" s="85">
        <f t="shared" si="26"/>
        <v>1</v>
      </c>
      <c r="BJ52" s="85">
        <f t="shared" si="26"/>
        <v>1</v>
      </c>
      <c r="BK52" s="85">
        <f t="shared" si="26"/>
        <v>1</v>
      </c>
      <c r="BL52" s="85">
        <f t="shared" si="26"/>
        <v>1</v>
      </c>
      <c r="BM52" s="85">
        <f t="shared" si="26"/>
        <v>1</v>
      </c>
      <c r="BN52" s="85">
        <f t="shared" si="26"/>
        <v>1</v>
      </c>
      <c r="BO52" s="85">
        <f t="shared" si="26"/>
        <v>1</v>
      </c>
      <c r="BP52" s="85">
        <f t="shared" si="26"/>
        <v>1</v>
      </c>
      <c r="BQ52" s="85">
        <f t="shared" si="26"/>
        <v>1</v>
      </c>
      <c r="BR52" s="85">
        <f t="shared" si="27"/>
        <v>1</v>
      </c>
      <c r="BS52" s="85">
        <f t="shared" si="27"/>
        <v>1</v>
      </c>
      <c r="BT52" s="85">
        <f t="shared" si="27"/>
        <v>1</v>
      </c>
      <c r="BU52" s="85">
        <f t="shared" si="27"/>
        <v>1</v>
      </c>
      <c r="BV52" s="85">
        <f t="shared" si="27"/>
        <v>1</v>
      </c>
      <c r="BW52" s="85">
        <f t="shared" si="27"/>
        <v>1</v>
      </c>
      <c r="BX52" s="85">
        <f t="shared" si="27"/>
        <v>1</v>
      </c>
      <c r="BY52" s="85">
        <f t="shared" si="27"/>
        <v>1</v>
      </c>
      <c r="BZ52" s="85">
        <f t="shared" si="27"/>
        <v>1</v>
      </c>
      <c r="CA52" s="85">
        <f t="shared" si="27"/>
        <v>1</v>
      </c>
      <c r="CB52" s="85">
        <f t="shared" si="27"/>
        <v>1</v>
      </c>
      <c r="CC52" s="85">
        <f t="shared" si="27"/>
        <v>1</v>
      </c>
      <c r="CD52" s="85">
        <f t="shared" si="27"/>
        <v>1</v>
      </c>
      <c r="CE52" s="85">
        <f t="shared" si="27"/>
        <v>1</v>
      </c>
      <c r="CF52" s="85">
        <f t="shared" si="27"/>
        <v>1</v>
      </c>
      <c r="CG52" s="85">
        <f t="shared" si="27"/>
        <v>1</v>
      </c>
      <c r="CH52" s="85">
        <f t="shared" si="34"/>
        <v>1</v>
      </c>
      <c r="CI52" s="85">
        <f t="shared" si="34"/>
        <v>1</v>
      </c>
      <c r="CJ52" s="85">
        <f t="shared" si="34"/>
        <v>1</v>
      </c>
      <c r="CK52" s="85">
        <f t="shared" si="34"/>
        <v>1</v>
      </c>
      <c r="CL52" s="85">
        <f t="shared" si="34"/>
        <v>1</v>
      </c>
      <c r="CM52" s="85">
        <f t="shared" si="34"/>
        <v>1</v>
      </c>
      <c r="CN52" s="85">
        <f t="shared" si="34"/>
        <v>1</v>
      </c>
      <c r="CO52" s="85">
        <f t="shared" si="34"/>
        <v>1</v>
      </c>
      <c r="CP52" s="85">
        <f t="shared" si="34"/>
        <v>1</v>
      </c>
      <c r="CQ52" s="85">
        <f t="shared" si="34"/>
        <v>1</v>
      </c>
      <c r="CR52" s="85">
        <f t="shared" si="34"/>
        <v>1</v>
      </c>
      <c r="CS52" s="85">
        <f t="shared" si="34"/>
        <v>1</v>
      </c>
      <c r="CT52" s="85">
        <f t="shared" si="34"/>
        <v>1</v>
      </c>
      <c r="CU52" s="85">
        <f t="shared" si="34"/>
        <v>1</v>
      </c>
      <c r="CV52" s="85">
        <f t="shared" si="34"/>
        <v>1</v>
      </c>
      <c r="CW52" s="85">
        <f t="shared" si="34"/>
        <v>1</v>
      </c>
      <c r="CX52" s="85">
        <f t="shared" si="34"/>
        <v>1</v>
      </c>
      <c r="CY52" s="85">
        <f t="shared" si="34"/>
        <v>1</v>
      </c>
      <c r="CZ52" s="85">
        <f t="shared" si="34"/>
        <v>1</v>
      </c>
      <c r="DA52" s="85">
        <f t="shared" si="34"/>
        <v>1</v>
      </c>
      <c r="DB52" s="85">
        <f t="shared" si="34"/>
        <v>1</v>
      </c>
      <c r="DC52" s="85">
        <f t="shared" si="34"/>
        <v>1</v>
      </c>
      <c r="DD52" s="85">
        <f t="shared" si="34"/>
        <v>1</v>
      </c>
      <c r="DE52" s="85">
        <f t="shared" si="34"/>
        <v>1</v>
      </c>
      <c r="DF52" s="85">
        <f t="shared" si="34"/>
        <v>1</v>
      </c>
      <c r="DG52" s="85">
        <f t="shared" si="34"/>
        <v>1</v>
      </c>
      <c r="DH52" s="85">
        <f t="shared" si="34"/>
        <v>1</v>
      </c>
      <c r="DI52" s="85">
        <f t="shared" si="34"/>
        <v>1</v>
      </c>
      <c r="DJ52" s="85">
        <f t="shared" si="34"/>
        <v>1</v>
      </c>
      <c r="DK52" s="85">
        <f t="shared" si="34"/>
        <v>1</v>
      </c>
      <c r="DL52" s="85">
        <f t="shared" si="34"/>
        <v>1</v>
      </c>
      <c r="DM52" s="85">
        <f t="shared" si="34"/>
        <v>1</v>
      </c>
      <c r="DN52" s="85">
        <f t="shared" si="34"/>
        <v>1</v>
      </c>
      <c r="DO52" s="85">
        <f t="shared" si="34"/>
        <v>1</v>
      </c>
      <c r="DP52" s="85">
        <f t="shared" si="34"/>
        <v>1</v>
      </c>
      <c r="DQ52" s="85">
        <f t="shared" si="34"/>
        <v>1</v>
      </c>
      <c r="DR52" s="85">
        <f t="shared" si="34"/>
        <v>1</v>
      </c>
      <c r="DS52" s="79" t="s">
        <v>32</v>
      </c>
    </row>
    <row r="53" spans="2:123" x14ac:dyDescent="0.45">
      <c r="B53" s="80">
        <f t="shared" si="7"/>
        <v>41</v>
      </c>
      <c r="C53" s="81">
        <f t="shared" si="6"/>
        <v>3.3333333333333348</v>
      </c>
      <c r="D53" s="82">
        <f t="shared" si="8"/>
        <v>40</v>
      </c>
      <c r="E53" s="83">
        <f t="shared" si="10"/>
        <v>2.5000000000000001E-2</v>
      </c>
      <c r="F53" s="85"/>
      <c r="G53" s="85">
        <f t="shared" si="33"/>
        <v>2.5000000000000001E-2</v>
      </c>
      <c r="H53" s="85">
        <f t="shared" si="33"/>
        <v>0.05</v>
      </c>
      <c r="I53" s="85">
        <f t="shared" si="33"/>
        <v>7.5000000000000011E-2</v>
      </c>
      <c r="J53" s="85">
        <f t="shared" si="33"/>
        <v>0.1</v>
      </c>
      <c r="K53" s="85">
        <f t="shared" si="33"/>
        <v>0.125</v>
      </c>
      <c r="L53" s="85">
        <f t="shared" si="33"/>
        <v>0.15000000000000002</v>
      </c>
      <c r="M53" s="85">
        <f t="shared" si="33"/>
        <v>0.17500000000000002</v>
      </c>
      <c r="N53" s="85">
        <f t="shared" si="33"/>
        <v>0.2</v>
      </c>
      <c r="O53" s="85">
        <f t="shared" si="33"/>
        <v>0.22500000000000001</v>
      </c>
      <c r="P53" s="85">
        <f t="shared" si="33"/>
        <v>0.25</v>
      </c>
      <c r="Q53" s="85">
        <f t="shared" si="33"/>
        <v>0.27500000000000002</v>
      </c>
      <c r="R53" s="85">
        <f t="shared" si="33"/>
        <v>0.30000000000000004</v>
      </c>
      <c r="S53" s="85">
        <f t="shared" si="33"/>
        <v>0.32500000000000001</v>
      </c>
      <c r="T53" s="85">
        <f t="shared" si="33"/>
        <v>0.35000000000000003</v>
      </c>
      <c r="U53" s="85">
        <f t="shared" si="33"/>
        <v>0.375</v>
      </c>
      <c r="V53" s="85">
        <f t="shared" si="33"/>
        <v>0.4</v>
      </c>
      <c r="W53" s="85">
        <f t="shared" si="28"/>
        <v>0.42500000000000004</v>
      </c>
      <c r="X53" s="85">
        <f t="shared" si="28"/>
        <v>0.45</v>
      </c>
      <c r="Y53" s="85">
        <f t="shared" si="28"/>
        <v>0.47500000000000003</v>
      </c>
      <c r="Z53" s="85">
        <f t="shared" si="28"/>
        <v>0.5</v>
      </c>
      <c r="AA53" s="85">
        <f t="shared" si="28"/>
        <v>0.52500000000000002</v>
      </c>
      <c r="AB53" s="85">
        <f t="shared" si="28"/>
        <v>0.55000000000000004</v>
      </c>
      <c r="AC53" s="85">
        <f t="shared" si="28"/>
        <v>0.57500000000000007</v>
      </c>
      <c r="AD53" s="85">
        <f t="shared" si="28"/>
        <v>0.60000000000000009</v>
      </c>
      <c r="AE53" s="85">
        <f t="shared" si="28"/>
        <v>0.625</v>
      </c>
      <c r="AF53" s="85">
        <f t="shared" si="28"/>
        <v>0.65</v>
      </c>
      <c r="AG53" s="85">
        <f t="shared" si="28"/>
        <v>0.67500000000000004</v>
      </c>
      <c r="AH53" s="85">
        <f t="shared" si="28"/>
        <v>0.70000000000000007</v>
      </c>
      <c r="AI53" s="85">
        <f t="shared" si="28"/>
        <v>0.72500000000000009</v>
      </c>
      <c r="AJ53" s="85">
        <f t="shared" si="28"/>
        <v>0.75</v>
      </c>
      <c r="AK53" s="85">
        <f t="shared" si="28"/>
        <v>0.77500000000000002</v>
      </c>
      <c r="AL53" s="85">
        <f t="shared" si="28"/>
        <v>0.8</v>
      </c>
      <c r="AM53" s="85">
        <f t="shared" si="25"/>
        <v>0.82500000000000007</v>
      </c>
      <c r="AN53" s="85">
        <f t="shared" si="25"/>
        <v>0.85000000000000009</v>
      </c>
      <c r="AO53" s="85">
        <f t="shared" si="25"/>
        <v>0.875</v>
      </c>
      <c r="AP53" s="85">
        <f t="shared" si="25"/>
        <v>0.9</v>
      </c>
      <c r="AQ53" s="85">
        <f t="shared" si="25"/>
        <v>0.92500000000000004</v>
      </c>
      <c r="AR53" s="85">
        <f t="shared" si="25"/>
        <v>0.95000000000000007</v>
      </c>
      <c r="AS53" s="85">
        <f t="shared" si="25"/>
        <v>0.97500000000000009</v>
      </c>
      <c r="AT53" s="85">
        <f t="shared" si="25"/>
        <v>1</v>
      </c>
      <c r="AU53" s="85">
        <f t="shared" si="25"/>
        <v>1</v>
      </c>
      <c r="AV53" s="85">
        <f t="shared" si="25"/>
        <v>1</v>
      </c>
      <c r="AW53" s="85">
        <f t="shared" si="25"/>
        <v>1</v>
      </c>
      <c r="AX53" s="85">
        <f t="shared" si="25"/>
        <v>1</v>
      </c>
      <c r="AY53" s="85">
        <f t="shared" si="25"/>
        <v>1</v>
      </c>
      <c r="AZ53" s="85">
        <f t="shared" si="25"/>
        <v>1</v>
      </c>
      <c r="BA53" s="85">
        <f t="shared" si="25"/>
        <v>1</v>
      </c>
      <c r="BB53" s="85">
        <f t="shared" si="26"/>
        <v>1</v>
      </c>
      <c r="BC53" s="85">
        <f t="shared" si="26"/>
        <v>1</v>
      </c>
      <c r="BD53" s="85">
        <f t="shared" si="26"/>
        <v>1</v>
      </c>
      <c r="BE53" s="85">
        <f t="shared" si="26"/>
        <v>1</v>
      </c>
      <c r="BF53" s="85">
        <f t="shared" si="26"/>
        <v>1</v>
      </c>
      <c r="BG53" s="85">
        <f t="shared" si="26"/>
        <v>1</v>
      </c>
      <c r="BH53" s="85">
        <f t="shared" si="26"/>
        <v>1</v>
      </c>
      <c r="BI53" s="85">
        <f t="shared" si="26"/>
        <v>1</v>
      </c>
      <c r="BJ53" s="85">
        <f t="shared" si="26"/>
        <v>1</v>
      </c>
      <c r="BK53" s="85">
        <f t="shared" si="26"/>
        <v>1</v>
      </c>
      <c r="BL53" s="85">
        <f t="shared" si="26"/>
        <v>1</v>
      </c>
      <c r="BM53" s="85">
        <f t="shared" si="26"/>
        <v>1</v>
      </c>
      <c r="BN53" s="85">
        <f t="shared" si="26"/>
        <v>1</v>
      </c>
      <c r="BO53" s="85">
        <f t="shared" si="26"/>
        <v>1</v>
      </c>
      <c r="BP53" s="85">
        <f t="shared" si="26"/>
        <v>1</v>
      </c>
      <c r="BQ53" s="85">
        <f t="shared" si="26"/>
        <v>1</v>
      </c>
      <c r="BR53" s="85">
        <f t="shared" si="27"/>
        <v>1</v>
      </c>
      <c r="BS53" s="85">
        <f t="shared" si="27"/>
        <v>1</v>
      </c>
      <c r="BT53" s="85">
        <f t="shared" si="27"/>
        <v>1</v>
      </c>
      <c r="BU53" s="85">
        <f t="shared" si="27"/>
        <v>1</v>
      </c>
      <c r="BV53" s="85">
        <f t="shared" si="27"/>
        <v>1</v>
      </c>
      <c r="BW53" s="85">
        <f t="shared" si="27"/>
        <v>1</v>
      </c>
      <c r="BX53" s="85">
        <f t="shared" si="27"/>
        <v>1</v>
      </c>
      <c r="BY53" s="85">
        <f t="shared" si="27"/>
        <v>1</v>
      </c>
      <c r="BZ53" s="85">
        <f t="shared" si="27"/>
        <v>1</v>
      </c>
      <c r="CA53" s="85">
        <f t="shared" si="27"/>
        <v>1</v>
      </c>
      <c r="CB53" s="85">
        <f t="shared" si="27"/>
        <v>1</v>
      </c>
      <c r="CC53" s="85">
        <f t="shared" si="27"/>
        <v>1</v>
      </c>
      <c r="CD53" s="85">
        <f t="shared" si="27"/>
        <v>1</v>
      </c>
      <c r="CE53" s="85">
        <f t="shared" si="27"/>
        <v>1</v>
      </c>
      <c r="CF53" s="85">
        <f t="shared" si="27"/>
        <v>1</v>
      </c>
      <c r="CG53" s="85">
        <f t="shared" si="27"/>
        <v>1</v>
      </c>
      <c r="CH53" s="85">
        <f t="shared" si="34"/>
        <v>1</v>
      </c>
      <c r="CI53" s="85">
        <f t="shared" si="34"/>
        <v>1</v>
      </c>
      <c r="CJ53" s="85">
        <f t="shared" si="34"/>
        <v>1</v>
      </c>
      <c r="CK53" s="85">
        <f t="shared" si="34"/>
        <v>1</v>
      </c>
      <c r="CL53" s="85">
        <f t="shared" si="34"/>
        <v>1</v>
      </c>
      <c r="CM53" s="85">
        <f t="shared" si="34"/>
        <v>1</v>
      </c>
      <c r="CN53" s="85">
        <f t="shared" si="34"/>
        <v>1</v>
      </c>
      <c r="CO53" s="85">
        <f t="shared" si="34"/>
        <v>1</v>
      </c>
      <c r="CP53" s="85">
        <f t="shared" si="34"/>
        <v>1</v>
      </c>
      <c r="CQ53" s="85">
        <f t="shared" si="34"/>
        <v>1</v>
      </c>
      <c r="CR53" s="85">
        <f t="shared" si="34"/>
        <v>1</v>
      </c>
      <c r="CS53" s="85">
        <f t="shared" si="34"/>
        <v>1</v>
      </c>
      <c r="CT53" s="85">
        <f t="shared" si="34"/>
        <v>1</v>
      </c>
      <c r="CU53" s="85">
        <f t="shared" si="34"/>
        <v>1</v>
      </c>
      <c r="CV53" s="85">
        <f t="shared" si="34"/>
        <v>1</v>
      </c>
      <c r="CW53" s="85">
        <f t="shared" si="34"/>
        <v>1</v>
      </c>
      <c r="CX53" s="85">
        <f t="shared" si="34"/>
        <v>1</v>
      </c>
      <c r="CY53" s="85">
        <f t="shared" si="34"/>
        <v>1</v>
      </c>
      <c r="CZ53" s="85">
        <f t="shared" si="34"/>
        <v>1</v>
      </c>
      <c r="DA53" s="85">
        <f t="shared" si="34"/>
        <v>1</v>
      </c>
      <c r="DB53" s="85">
        <f t="shared" si="34"/>
        <v>1</v>
      </c>
      <c r="DC53" s="85">
        <f t="shared" si="34"/>
        <v>1</v>
      </c>
      <c r="DD53" s="85">
        <f t="shared" si="34"/>
        <v>1</v>
      </c>
      <c r="DE53" s="85">
        <f t="shared" si="34"/>
        <v>1</v>
      </c>
      <c r="DF53" s="85">
        <f t="shared" si="34"/>
        <v>1</v>
      </c>
      <c r="DG53" s="85">
        <f t="shared" si="34"/>
        <v>1</v>
      </c>
      <c r="DH53" s="85">
        <f t="shared" si="34"/>
        <v>1</v>
      </c>
      <c r="DI53" s="85">
        <f t="shared" si="34"/>
        <v>1</v>
      </c>
      <c r="DJ53" s="85">
        <f t="shared" si="34"/>
        <v>1</v>
      </c>
      <c r="DK53" s="85">
        <f t="shared" si="34"/>
        <v>1</v>
      </c>
      <c r="DL53" s="85">
        <f t="shared" si="34"/>
        <v>1</v>
      </c>
      <c r="DM53" s="85">
        <f t="shared" si="34"/>
        <v>1</v>
      </c>
      <c r="DN53" s="85">
        <f t="shared" si="34"/>
        <v>1</v>
      </c>
      <c r="DO53" s="85">
        <f t="shared" si="34"/>
        <v>1</v>
      </c>
      <c r="DP53" s="85">
        <f t="shared" si="34"/>
        <v>1</v>
      </c>
      <c r="DQ53" s="85">
        <f t="shared" si="34"/>
        <v>1</v>
      </c>
      <c r="DR53" s="85">
        <f t="shared" si="34"/>
        <v>1</v>
      </c>
      <c r="DS53" s="79" t="s">
        <v>32</v>
      </c>
    </row>
    <row r="54" spans="2:123" x14ac:dyDescent="0.45">
      <c r="B54" s="80">
        <f t="shared" si="7"/>
        <v>42</v>
      </c>
      <c r="C54" s="81">
        <f t="shared" si="6"/>
        <v>3.4166666666666683</v>
      </c>
      <c r="D54" s="82">
        <f t="shared" si="8"/>
        <v>41</v>
      </c>
      <c r="E54" s="83">
        <f t="shared" si="10"/>
        <v>2.4390243902439025E-2</v>
      </c>
      <c r="F54" s="85"/>
      <c r="G54" s="85">
        <f t="shared" si="33"/>
        <v>2.4390243902439025E-2</v>
      </c>
      <c r="H54" s="85">
        <f t="shared" si="33"/>
        <v>4.878048780487805E-2</v>
      </c>
      <c r="I54" s="85">
        <f t="shared" si="33"/>
        <v>7.3170731707317083E-2</v>
      </c>
      <c r="J54" s="85">
        <f t="shared" si="33"/>
        <v>9.7560975609756101E-2</v>
      </c>
      <c r="K54" s="85">
        <f t="shared" si="33"/>
        <v>0.12195121951219512</v>
      </c>
      <c r="L54" s="85">
        <f t="shared" si="33"/>
        <v>0.14634146341463417</v>
      </c>
      <c r="M54" s="85">
        <f t="shared" si="33"/>
        <v>0.17073170731707318</v>
      </c>
      <c r="N54" s="85">
        <f t="shared" si="33"/>
        <v>0.1951219512195122</v>
      </c>
      <c r="O54" s="85">
        <f t="shared" si="33"/>
        <v>0.21951219512195122</v>
      </c>
      <c r="P54" s="85">
        <f t="shared" si="33"/>
        <v>0.24390243902439024</v>
      </c>
      <c r="Q54" s="85">
        <f t="shared" si="33"/>
        <v>0.26829268292682928</v>
      </c>
      <c r="R54" s="85">
        <f t="shared" si="33"/>
        <v>0.29268292682926833</v>
      </c>
      <c r="S54" s="85">
        <f t="shared" si="33"/>
        <v>0.31707317073170732</v>
      </c>
      <c r="T54" s="85">
        <f t="shared" si="33"/>
        <v>0.34146341463414637</v>
      </c>
      <c r="U54" s="85">
        <f t="shared" si="33"/>
        <v>0.36585365853658536</v>
      </c>
      <c r="V54" s="85">
        <f t="shared" si="33"/>
        <v>0.3902439024390244</v>
      </c>
      <c r="W54" s="85">
        <f t="shared" si="28"/>
        <v>0.41463414634146345</v>
      </c>
      <c r="X54" s="85">
        <f t="shared" si="28"/>
        <v>0.43902439024390244</v>
      </c>
      <c r="Y54" s="85">
        <f t="shared" si="28"/>
        <v>0.46341463414634149</v>
      </c>
      <c r="Z54" s="85">
        <f t="shared" si="28"/>
        <v>0.48780487804878048</v>
      </c>
      <c r="AA54" s="85">
        <f t="shared" si="28"/>
        <v>0.51219512195121952</v>
      </c>
      <c r="AB54" s="85">
        <f t="shared" si="28"/>
        <v>0.53658536585365857</v>
      </c>
      <c r="AC54" s="85">
        <f t="shared" si="28"/>
        <v>0.56097560975609762</v>
      </c>
      <c r="AD54" s="85">
        <f t="shared" si="28"/>
        <v>0.58536585365853666</v>
      </c>
      <c r="AE54" s="85">
        <f t="shared" si="28"/>
        <v>0.6097560975609756</v>
      </c>
      <c r="AF54" s="85">
        <f t="shared" si="28"/>
        <v>0.63414634146341464</v>
      </c>
      <c r="AG54" s="85">
        <f t="shared" si="28"/>
        <v>0.65853658536585369</v>
      </c>
      <c r="AH54" s="85">
        <f t="shared" si="28"/>
        <v>0.68292682926829273</v>
      </c>
      <c r="AI54" s="85">
        <f t="shared" si="28"/>
        <v>0.70731707317073178</v>
      </c>
      <c r="AJ54" s="85">
        <f t="shared" si="28"/>
        <v>0.73170731707317072</v>
      </c>
      <c r="AK54" s="85">
        <f t="shared" si="28"/>
        <v>0.75609756097560976</v>
      </c>
      <c r="AL54" s="85">
        <f t="shared" si="25"/>
        <v>0.78048780487804881</v>
      </c>
      <c r="AM54" s="85">
        <f t="shared" si="25"/>
        <v>0.80487804878048785</v>
      </c>
      <c r="AN54" s="85">
        <f t="shared" si="25"/>
        <v>0.8292682926829269</v>
      </c>
      <c r="AO54" s="85">
        <f t="shared" si="25"/>
        <v>0.85365853658536583</v>
      </c>
      <c r="AP54" s="85">
        <f t="shared" si="25"/>
        <v>0.87804878048780488</v>
      </c>
      <c r="AQ54" s="85">
        <f t="shared" si="25"/>
        <v>0.90243902439024393</v>
      </c>
      <c r="AR54" s="85">
        <f t="shared" si="25"/>
        <v>0.92682926829268297</v>
      </c>
      <c r="AS54" s="85">
        <f t="shared" si="25"/>
        <v>0.95121951219512202</v>
      </c>
      <c r="AT54" s="85">
        <f t="shared" si="25"/>
        <v>0.97560975609756095</v>
      </c>
      <c r="AU54" s="85">
        <f t="shared" si="25"/>
        <v>1</v>
      </c>
      <c r="AV54" s="85">
        <f t="shared" si="25"/>
        <v>1</v>
      </c>
      <c r="AW54" s="85">
        <f t="shared" si="25"/>
        <v>1</v>
      </c>
      <c r="AX54" s="85">
        <f t="shared" si="25"/>
        <v>1</v>
      </c>
      <c r="AY54" s="85">
        <f t="shared" si="25"/>
        <v>1</v>
      </c>
      <c r="AZ54" s="85">
        <f t="shared" si="25"/>
        <v>1</v>
      </c>
      <c r="BA54" s="85">
        <f t="shared" si="25"/>
        <v>1</v>
      </c>
      <c r="BB54" s="85">
        <f t="shared" si="26"/>
        <v>1</v>
      </c>
      <c r="BC54" s="85">
        <f t="shared" si="26"/>
        <v>1</v>
      </c>
      <c r="BD54" s="85">
        <f t="shared" si="26"/>
        <v>1</v>
      </c>
      <c r="BE54" s="85">
        <f t="shared" si="26"/>
        <v>1</v>
      </c>
      <c r="BF54" s="85">
        <f t="shared" si="26"/>
        <v>1</v>
      </c>
      <c r="BG54" s="85">
        <f t="shared" si="26"/>
        <v>1</v>
      </c>
      <c r="BH54" s="85">
        <f t="shared" si="26"/>
        <v>1</v>
      </c>
      <c r="BI54" s="85">
        <f t="shared" si="26"/>
        <v>1</v>
      </c>
      <c r="BJ54" s="85">
        <f t="shared" si="26"/>
        <v>1</v>
      </c>
      <c r="BK54" s="85">
        <f t="shared" si="26"/>
        <v>1</v>
      </c>
      <c r="BL54" s="85">
        <f t="shared" si="26"/>
        <v>1</v>
      </c>
      <c r="BM54" s="85">
        <f t="shared" si="26"/>
        <v>1</v>
      </c>
      <c r="BN54" s="85">
        <f t="shared" si="26"/>
        <v>1</v>
      </c>
      <c r="BO54" s="85">
        <f t="shared" si="26"/>
        <v>1</v>
      </c>
      <c r="BP54" s="85">
        <f t="shared" si="26"/>
        <v>1</v>
      </c>
      <c r="BQ54" s="85">
        <f t="shared" ref="BQ54" si="35">IF(BQ$13&lt;$D54,$E54*BQ$13,1)</f>
        <v>1</v>
      </c>
      <c r="BR54" s="85">
        <f t="shared" si="27"/>
        <v>1</v>
      </c>
      <c r="BS54" s="85">
        <f t="shared" si="27"/>
        <v>1</v>
      </c>
      <c r="BT54" s="85">
        <f t="shared" si="27"/>
        <v>1</v>
      </c>
      <c r="BU54" s="85">
        <f t="shared" si="27"/>
        <v>1</v>
      </c>
      <c r="BV54" s="85">
        <f t="shared" si="27"/>
        <v>1</v>
      </c>
      <c r="BW54" s="85">
        <f t="shared" si="27"/>
        <v>1</v>
      </c>
      <c r="BX54" s="85">
        <f t="shared" si="27"/>
        <v>1</v>
      </c>
      <c r="BY54" s="85">
        <f t="shared" si="27"/>
        <v>1</v>
      </c>
      <c r="BZ54" s="85">
        <f t="shared" si="27"/>
        <v>1</v>
      </c>
      <c r="CA54" s="85">
        <f t="shared" si="27"/>
        <v>1</v>
      </c>
      <c r="CB54" s="85">
        <f t="shared" si="27"/>
        <v>1</v>
      </c>
      <c r="CC54" s="85">
        <f t="shared" si="27"/>
        <v>1</v>
      </c>
      <c r="CD54" s="85">
        <f t="shared" si="27"/>
        <v>1</v>
      </c>
      <c r="CE54" s="85">
        <f t="shared" si="27"/>
        <v>1</v>
      </c>
      <c r="CF54" s="85">
        <f t="shared" si="27"/>
        <v>1</v>
      </c>
      <c r="CG54" s="85">
        <f t="shared" ref="CG54:DQ54" si="36">IF(CG$13&lt;$D54,$E54*CG$13,1)</f>
        <v>1</v>
      </c>
      <c r="CH54" s="85">
        <f t="shared" si="36"/>
        <v>1</v>
      </c>
      <c r="CI54" s="85">
        <f t="shared" si="36"/>
        <v>1</v>
      </c>
      <c r="CJ54" s="85">
        <f t="shared" si="36"/>
        <v>1</v>
      </c>
      <c r="CK54" s="85">
        <f t="shared" si="36"/>
        <v>1</v>
      </c>
      <c r="CL54" s="85">
        <f t="shared" si="36"/>
        <v>1</v>
      </c>
      <c r="CM54" s="85">
        <f t="shared" si="36"/>
        <v>1</v>
      </c>
      <c r="CN54" s="85">
        <f t="shared" si="36"/>
        <v>1</v>
      </c>
      <c r="CO54" s="85">
        <f t="shared" si="36"/>
        <v>1</v>
      </c>
      <c r="CP54" s="85">
        <f t="shared" si="36"/>
        <v>1</v>
      </c>
      <c r="CQ54" s="85">
        <f t="shared" si="36"/>
        <v>1</v>
      </c>
      <c r="CR54" s="85">
        <f t="shared" si="36"/>
        <v>1</v>
      </c>
      <c r="CS54" s="85">
        <f t="shared" si="36"/>
        <v>1</v>
      </c>
      <c r="CT54" s="85">
        <f t="shared" si="36"/>
        <v>1</v>
      </c>
      <c r="CU54" s="85">
        <f t="shared" si="36"/>
        <v>1</v>
      </c>
      <c r="CV54" s="85">
        <f t="shared" si="36"/>
        <v>1</v>
      </c>
      <c r="CW54" s="85">
        <f t="shared" si="36"/>
        <v>1</v>
      </c>
      <c r="CX54" s="85">
        <f t="shared" si="36"/>
        <v>1</v>
      </c>
      <c r="CY54" s="85">
        <f t="shared" si="36"/>
        <v>1</v>
      </c>
      <c r="CZ54" s="85">
        <f t="shared" si="36"/>
        <v>1</v>
      </c>
      <c r="DA54" s="85">
        <f t="shared" si="36"/>
        <v>1</v>
      </c>
      <c r="DB54" s="85">
        <f t="shared" si="36"/>
        <v>1</v>
      </c>
      <c r="DC54" s="85">
        <f t="shared" si="36"/>
        <v>1</v>
      </c>
      <c r="DD54" s="85">
        <f t="shared" si="36"/>
        <v>1</v>
      </c>
      <c r="DE54" s="85">
        <f t="shared" si="36"/>
        <v>1</v>
      </c>
      <c r="DF54" s="85">
        <f t="shared" si="36"/>
        <v>1</v>
      </c>
      <c r="DG54" s="85">
        <f t="shared" si="36"/>
        <v>1</v>
      </c>
      <c r="DH54" s="85">
        <f t="shared" si="36"/>
        <v>1</v>
      </c>
      <c r="DI54" s="85">
        <f t="shared" si="36"/>
        <v>1</v>
      </c>
      <c r="DJ54" s="85">
        <f t="shared" si="36"/>
        <v>1</v>
      </c>
      <c r="DK54" s="85">
        <f t="shared" si="36"/>
        <v>1</v>
      </c>
      <c r="DL54" s="85">
        <f t="shared" si="36"/>
        <v>1</v>
      </c>
      <c r="DM54" s="85">
        <f t="shared" si="36"/>
        <v>1</v>
      </c>
      <c r="DN54" s="85">
        <f t="shared" si="36"/>
        <v>1</v>
      </c>
      <c r="DO54" s="85">
        <f t="shared" si="36"/>
        <v>1</v>
      </c>
      <c r="DP54" s="85">
        <f t="shared" si="36"/>
        <v>1</v>
      </c>
      <c r="DQ54" s="85">
        <f t="shared" si="36"/>
        <v>1</v>
      </c>
      <c r="DR54" s="85">
        <f t="shared" si="34"/>
        <v>1</v>
      </c>
      <c r="DS54" s="79" t="s">
        <v>32</v>
      </c>
    </row>
    <row r="55" spans="2:123" x14ac:dyDescent="0.45">
      <c r="B55" s="80">
        <f t="shared" si="7"/>
        <v>43</v>
      </c>
      <c r="C55" s="81">
        <f t="shared" si="6"/>
        <v>3.5000000000000018</v>
      </c>
      <c r="D55" s="82">
        <f t="shared" si="8"/>
        <v>42</v>
      </c>
      <c r="E55" s="83">
        <f t="shared" si="10"/>
        <v>2.3809523809523808E-2</v>
      </c>
      <c r="F55" s="85"/>
      <c r="G55" s="85">
        <f t="shared" si="33"/>
        <v>2.3809523809523808E-2</v>
      </c>
      <c r="H55" s="85">
        <f t="shared" si="33"/>
        <v>4.7619047619047616E-2</v>
      </c>
      <c r="I55" s="85">
        <f t="shared" si="33"/>
        <v>7.1428571428571425E-2</v>
      </c>
      <c r="J55" s="85">
        <f t="shared" si="33"/>
        <v>9.5238095238095233E-2</v>
      </c>
      <c r="K55" s="85">
        <f t="shared" si="33"/>
        <v>0.11904761904761904</v>
      </c>
      <c r="L55" s="85">
        <f t="shared" si="33"/>
        <v>0.14285714285714285</v>
      </c>
      <c r="M55" s="85">
        <f t="shared" si="33"/>
        <v>0.16666666666666666</v>
      </c>
      <c r="N55" s="85">
        <f t="shared" si="33"/>
        <v>0.19047619047619047</v>
      </c>
      <c r="O55" s="85">
        <f t="shared" si="33"/>
        <v>0.21428571428571427</v>
      </c>
      <c r="P55" s="85">
        <f t="shared" si="33"/>
        <v>0.23809523809523808</v>
      </c>
      <c r="Q55" s="85">
        <f t="shared" si="33"/>
        <v>0.26190476190476186</v>
      </c>
      <c r="R55" s="85">
        <f t="shared" si="33"/>
        <v>0.2857142857142857</v>
      </c>
      <c r="S55" s="85">
        <f t="shared" si="33"/>
        <v>0.30952380952380953</v>
      </c>
      <c r="T55" s="85">
        <f t="shared" si="33"/>
        <v>0.33333333333333331</v>
      </c>
      <c r="U55" s="85">
        <f t="shared" si="33"/>
        <v>0.3571428571428571</v>
      </c>
      <c r="V55" s="85">
        <f t="shared" si="33"/>
        <v>0.38095238095238093</v>
      </c>
      <c r="W55" s="85">
        <f t="shared" si="28"/>
        <v>0.40476190476190477</v>
      </c>
      <c r="X55" s="85">
        <f t="shared" si="28"/>
        <v>0.42857142857142855</v>
      </c>
      <c r="Y55" s="85">
        <f t="shared" si="28"/>
        <v>0.45238095238095233</v>
      </c>
      <c r="Z55" s="85">
        <f t="shared" si="28"/>
        <v>0.47619047619047616</v>
      </c>
      <c r="AA55" s="85">
        <f t="shared" si="28"/>
        <v>0.5</v>
      </c>
      <c r="AB55" s="85">
        <f t="shared" si="28"/>
        <v>0.52380952380952372</v>
      </c>
      <c r="AC55" s="85">
        <f t="shared" si="28"/>
        <v>0.54761904761904756</v>
      </c>
      <c r="AD55" s="85">
        <f t="shared" si="28"/>
        <v>0.5714285714285714</v>
      </c>
      <c r="AE55" s="85">
        <f t="shared" si="28"/>
        <v>0.59523809523809523</v>
      </c>
      <c r="AF55" s="85">
        <f t="shared" si="28"/>
        <v>0.61904761904761907</v>
      </c>
      <c r="AG55" s="85">
        <f t="shared" si="28"/>
        <v>0.64285714285714279</v>
      </c>
      <c r="AH55" s="85">
        <f t="shared" si="28"/>
        <v>0.66666666666666663</v>
      </c>
      <c r="AI55" s="85">
        <f t="shared" si="28"/>
        <v>0.69047619047619047</v>
      </c>
      <c r="AJ55" s="85">
        <f t="shared" si="28"/>
        <v>0.71428571428571419</v>
      </c>
      <c r="AK55" s="85">
        <f t="shared" si="28"/>
        <v>0.73809523809523803</v>
      </c>
      <c r="AL55" s="85">
        <f t="shared" si="25"/>
        <v>0.76190476190476186</v>
      </c>
      <c r="AM55" s="85">
        <f t="shared" si="25"/>
        <v>0.7857142857142857</v>
      </c>
      <c r="AN55" s="85">
        <f t="shared" si="25"/>
        <v>0.80952380952380953</v>
      </c>
      <c r="AO55" s="85">
        <f t="shared" si="25"/>
        <v>0.83333333333333326</v>
      </c>
      <c r="AP55" s="85">
        <f t="shared" si="25"/>
        <v>0.8571428571428571</v>
      </c>
      <c r="AQ55" s="85">
        <f t="shared" si="25"/>
        <v>0.88095238095238093</v>
      </c>
      <c r="AR55" s="85">
        <f t="shared" si="25"/>
        <v>0.90476190476190466</v>
      </c>
      <c r="AS55" s="85">
        <f t="shared" si="25"/>
        <v>0.92857142857142849</v>
      </c>
      <c r="AT55" s="85">
        <f t="shared" si="25"/>
        <v>0.95238095238095233</v>
      </c>
      <c r="AU55" s="85">
        <f t="shared" si="25"/>
        <v>0.97619047619047616</v>
      </c>
      <c r="AV55" s="85">
        <f t="shared" si="25"/>
        <v>1</v>
      </c>
      <c r="AW55" s="85">
        <f t="shared" si="25"/>
        <v>1</v>
      </c>
      <c r="AX55" s="85">
        <f t="shared" si="25"/>
        <v>1</v>
      </c>
      <c r="AY55" s="85">
        <f t="shared" ref="AY55:BN72" si="37">IF(AY$13&lt;$D55,$E55*AY$13,1)</f>
        <v>1</v>
      </c>
      <c r="AZ55" s="85">
        <f t="shared" si="37"/>
        <v>1</v>
      </c>
      <c r="BA55" s="85">
        <f t="shared" si="37"/>
        <v>1</v>
      </c>
      <c r="BB55" s="85">
        <f t="shared" si="37"/>
        <v>1</v>
      </c>
      <c r="BC55" s="85">
        <f t="shared" si="37"/>
        <v>1</v>
      </c>
      <c r="BD55" s="85">
        <f t="shared" si="37"/>
        <v>1</v>
      </c>
      <c r="BE55" s="85">
        <f t="shared" si="37"/>
        <v>1</v>
      </c>
      <c r="BF55" s="85">
        <f t="shared" si="37"/>
        <v>1</v>
      </c>
      <c r="BG55" s="85">
        <f t="shared" si="37"/>
        <v>1</v>
      </c>
      <c r="BH55" s="85">
        <f t="shared" si="37"/>
        <v>1</v>
      </c>
      <c r="BI55" s="85">
        <f t="shared" si="37"/>
        <v>1</v>
      </c>
      <c r="BJ55" s="85">
        <f t="shared" si="37"/>
        <v>1</v>
      </c>
      <c r="BK55" s="85">
        <f t="shared" si="37"/>
        <v>1</v>
      </c>
      <c r="BL55" s="85">
        <f t="shared" si="37"/>
        <v>1</v>
      </c>
      <c r="BM55" s="85">
        <f t="shared" si="37"/>
        <v>1</v>
      </c>
      <c r="BN55" s="85">
        <f t="shared" si="37"/>
        <v>1</v>
      </c>
      <c r="BO55" s="85">
        <f t="shared" ref="BO55:CD70" si="38">IF(BO$13&lt;$D55,$E55*BO$13,1)</f>
        <v>1</v>
      </c>
      <c r="BP55" s="85">
        <f t="shared" si="38"/>
        <v>1</v>
      </c>
      <c r="BQ55" s="85">
        <f t="shared" si="38"/>
        <v>1</v>
      </c>
      <c r="BR55" s="85">
        <f t="shared" si="38"/>
        <v>1</v>
      </c>
      <c r="BS55" s="85">
        <f t="shared" si="38"/>
        <v>1</v>
      </c>
      <c r="BT55" s="85">
        <f t="shared" si="38"/>
        <v>1</v>
      </c>
      <c r="BU55" s="85">
        <f t="shared" si="38"/>
        <v>1</v>
      </c>
      <c r="BV55" s="85">
        <f t="shared" si="38"/>
        <v>1</v>
      </c>
      <c r="BW55" s="85">
        <f t="shared" si="38"/>
        <v>1</v>
      </c>
      <c r="BX55" s="85">
        <f t="shared" si="38"/>
        <v>1</v>
      </c>
      <c r="BY55" s="85">
        <f t="shared" si="38"/>
        <v>1</v>
      </c>
      <c r="BZ55" s="85">
        <f t="shared" si="38"/>
        <v>1</v>
      </c>
      <c r="CA55" s="85">
        <f t="shared" si="38"/>
        <v>1</v>
      </c>
      <c r="CB55" s="85">
        <f t="shared" si="38"/>
        <v>1</v>
      </c>
      <c r="CC55" s="85">
        <f t="shared" si="38"/>
        <v>1</v>
      </c>
      <c r="CD55" s="85">
        <f t="shared" si="38"/>
        <v>1</v>
      </c>
      <c r="CE55" s="85">
        <f t="shared" ref="CE55:DR61" si="39">IF(CE$13&lt;$D55,$E55*CE$13,1)</f>
        <v>1</v>
      </c>
      <c r="CF55" s="85">
        <f t="shared" si="39"/>
        <v>1</v>
      </c>
      <c r="CG55" s="85">
        <f t="shared" si="39"/>
        <v>1</v>
      </c>
      <c r="CH55" s="85">
        <f t="shared" si="39"/>
        <v>1</v>
      </c>
      <c r="CI55" s="85">
        <f t="shared" si="39"/>
        <v>1</v>
      </c>
      <c r="CJ55" s="85">
        <f t="shared" si="39"/>
        <v>1</v>
      </c>
      <c r="CK55" s="85">
        <f t="shared" si="39"/>
        <v>1</v>
      </c>
      <c r="CL55" s="85">
        <f t="shared" si="39"/>
        <v>1</v>
      </c>
      <c r="CM55" s="85">
        <f t="shared" si="39"/>
        <v>1</v>
      </c>
      <c r="CN55" s="85">
        <f t="shared" si="39"/>
        <v>1</v>
      </c>
      <c r="CO55" s="85">
        <f t="shared" si="39"/>
        <v>1</v>
      </c>
      <c r="CP55" s="85">
        <f t="shared" si="39"/>
        <v>1</v>
      </c>
      <c r="CQ55" s="85">
        <f t="shared" si="39"/>
        <v>1</v>
      </c>
      <c r="CR55" s="85">
        <f t="shared" si="39"/>
        <v>1</v>
      </c>
      <c r="CS55" s="85">
        <f t="shared" si="39"/>
        <v>1</v>
      </c>
      <c r="CT55" s="85">
        <f t="shared" si="39"/>
        <v>1</v>
      </c>
      <c r="CU55" s="85">
        <f t="shared" si="39"/>
        <v>1</v>
      </c>
      <c r="CV55" s="85">
        <f t="shared" si="39"/>
        <v>1</v>
      </c>
      <c r="CW55" s="85">
        <f t="shared" si="39"/>
        <v>1</v>
      </c>
      <c r="CX55" s="85">
        <f t="shared" si="39"/>
        <v>1</v>
      </c>
      <c r="CY55" s="85">
        <f t="shared" si="39"/>
        <v>1</v>
      </c>
      <c r="CZ55" s="85">
        <f t="shared" si="39"/>
        <v>1</v>
      </c>
      <c r="DA55" s="85">
        <f t="shared" si="39"/>
        <v>1</v>
      </c>
      <c r="DB55" s="85">
        <f t="shared" si="39"/>
        <v>1</v>
      </c>
      <c r="DC55" s="85">
        <f t="shared" si="39"/>
        <v>1</v>
      </c>
      <c r="DD55" s="85">
        <f t="shared" si="39"/>
        <v>1</v>
      </c>
      <c r="DE55" s="85">
        <f t="shared" si="39"/>
        <v>1</v>
      </c>
      <c r="DF55" s="85">
        <f t="shared" si="39"/>
        <v>1</v>
      </c>
      <c r="DG55" s="85">
        <f t="shared" si="39"/>
        <v>1</v>
      </c>
      <c r="DH55" s="85">
        <f t="shared" si="39"/>
        <v>1</v>
      </c>
      <c r="DI55" s="85">
        <f t="shared" si="39"/>
        <v>1</v>
      </c>
      <c r="DJ55" s="85">
        <f t="shared" si="39"/>
        <v>1</v>
      </c>
      <c r="DK55" s="85">
        <f t="shared" si="39"/>
        <v>1</v>
      </c>
      <c r="DL55" s="85">
        <f t="shared" si="39"/>
        <v>1</v>
      </c>
      <c r="DM55" s="85">
        <f t="shared" si="39"/>
        <v>1</v>
      </c>
      <c r="DN55" s="85">
        <f t="shared" si="39"/>
        <v>1</v>
      </c>
      <c r="DO55" s="85">
        <f t="shared" si="39"/>
        <v>1</v>
      </c>
      <c r="DP55" s="85">
        <f t="shared" si="39"/>
        <v>1</v>
      </c>
      <c r="DQ55" s="85">
        <f t="shared" si="39"/>
        <v>1</v>
      </c>
      <c r="DR55" s="85">
        <f t="shared" si="39"/>
        <v>1</v>
      </c>
      <c r="DS55" s="79" t="s">
        <v>32</v>
      </c>
    </row>
    <row r="56" spans="2:123" x14ac:dyDescent="0.45">
      <c r="B56" s="80">
        <f t="shared" si="7"/>
        <v>44</v>
      </c>
      <c r="C56" s="81">
        <f t="shared" si="6"/>
        <v>3.5833333333333353</v>
      </c>
      <c r="D56" s="82">
        <f t="shared" si="8"/>
        <v>43</v>
      </c>
      <c r="E56" s="83">
        <f t="shared" si="10"/>
        <v>2.3255813953488372E-2</v>
      </c>
      <c r="F56" s="85"/>
      <c r="G56" s="85">
        <f t="shared" si="33"/>
        <v>2.3255813953488372E-2</v>
      </c>
      <c r="H56" s="85">
        <f t="shared" si="33"/>
        <v>4.6511627906976744E-2</v>
      </c>
      <c r="I56" s="85">
        <f t="shared" si="33"/>
        <v>6.9767441860465115E-2</v>
      </c>
      <c r="J56" s="85">
        <f t="shared" si="33"/>
        <v>9.3023255813953487E-2</v>
      </c>
      <c r="K56" s="85">
        <f t="shared" si="33"/>
        <v>0.11627906976744186</v>
      </c>
      <c r="L56" s="85">
        <f t="shared" si="33"/>
        <v>0.13953488372093023</v>
      </c>
      <c r="M56" s="85">
        <f t="shared" si="33"/>
        <v>0.16279069767441862</v>
      </c>
      <c r="N56" s="85">
        <f t="shared" si="33"/>
        <v>0.18604651162790697</v>
      </c>
      <c r="O56" s="85">
        <f t="shared" si="33"/>
        <v>0.20930232558139533</v>
      </c>
      <c r="P56" s="85">
        <f t="shared" si="33"/>
        <v>0.23255813953488372</v>
      </c>
      <c r="Q56" s="85">
        <f t="shared" si="33"/>
        <v>0.2558139534883721</v>
      </c>
      <c r="R56" s="85">
        <f t="shared" si="33"/>
        <v>0.27906976744186046</v>
      </c>
      <c r="S56" s="85">
        <f t="shared" si="33"/>
        <v>0.30232558139534882</v>
      </c>
      <c r="T56" s="85">
        <f t="shared" si="33"/>
        <v>0.32558139534883723</v>
      </c>
      <c r="U56" s="85">
        <f t="shared" si="33"/>
        <v>0.34883720930232559</v>
      </c>
      <c r="V56" s="85">
        <f t="shared" si="33"/>
        <v>0.37209302325581395</v>
      </c>
      <c r="W56" s="85">
        <f t="shared" ref="W56:AL71" si="40">IF(W$13&lt;$D56,$E56*W$13,1)</f>
        <v>0.39534883720930231</v>
      </c>
      <c r="X56" s="85">
        <f t="shared" si="40"/>
        <v>0.41860465116279066</v>
      </c>
      <c r="Y56" s="85">
        <f t="shared" si="40"/>
        <v>0.44186046511627908</v>
      </c>
      <c r="Z56" s="85">
        <f t="shared" si="40"/>
        <v>0.46511627906976744</v>
      </c>
      <c r="AA56" s="85">
        <f t="shared" si="40"/>
        <v>0.48837209302325579</v>
      </c>
      <c r="AB56" s="85">
        <f t="shared" si="40"/>
        <v>0.51162790697674421</v>
      </c>
      <c r="AC56" s="85">
        <f t="shared" si="40"/>
        <v>0.53488372093023251</v>
      </c>
      <c r="AD56" s="85">
        <f t="shared" si="40"/>
        <v>0.55813953488372092</v>
      </c>
      <c r="AE56" s="85">
        <f t="shared" si="40"/>
        <v>0.58139534883720934</v>
      </c>
      <c r="AF56" s="85">
        <f t="shared" si="40"/>
        <v>0.60465116279069764</v>
      </c>
      <c r="AG56" s="85">
        <f t="shared" si="40"/>
        <v>0.62790697674418605</v>
      </c>
      <c r="AH56" s="85">
        <f t="shared" si="40"/>
        <v>0.65116279069767447</v>
      </c>
      <c r="AI56" s="85">
        <f t="shared" si="40"/>
        <v>0.67441860465116277</v>
      </c>
      <c r="AJ56" s="85">
        <f t="shared" si="40"/>
        <v>0.69767441860465118</v>
      </c>
      <c r="AK56" s="85">
        <f t="shared" si="40"/>
        <v>0.72093023255813948</v>
      </c>
      <c r="AL56" s="85">
        <f t="shared" si="40"/>
        <v>0.7441860465116279</v>
      </c>
      <c r="AM56" s="85">
        <f t="shared" ref="AM56:BB70" si="41">IF(AM$13&lt;$D56,$E56*AM$13,1)</f>
        <v>0.76744186046511631</v>
      </c>
      <c r="AN56" s="85">
        <f t="shared" si="41"/>
        <v>0.79069767441860461</v>
      </c>
      <c r="AO56" s="85">
        <f t="shared" si="41"/>
        <v>0.81395348837209303</v>
      </c>
      <c r="AP56" s="85">
        <f t="shared" si="41"/>
        <v>0.83720930232558133</v>
      </c>
      <c r="AQ56" s="85">
        <f t="shared" si="41"/>
        <v>0.86046511627906974</v>
      </c>
      <c r="AR56" s="85">
        <f t="shared" si="41"/>
        <v>0.88372093023255816</v>
      </c>
      <c r="AS56" s="85">
        <f t="shared" si="41"/>
        <v>0.90697674418604646</v>
      </c>
      <c r="AT56" s="85">
        <f t="shared" si="41"/>
        <v>0.93023255813953487</v>
      </c>
      <c r="AU56" s="85">
        <f t="shared" si="41"/>
        <v>0.95348837209302328</v>
      </c>
      <c r="AV56" s="85">
        <f t="shared" si="41"/>
        <v>0.97674418604651159</v>
      </c>
      <c r="AW56" s="85">
        <f t="shared" si="41"/>
        <v>1</v>
      </c>
      <c r="AX56" s="85">
        <f t="shared" si="41"/>
        <v>1</v>
      </c>
      <c r="AY56" s="85">
        <f t="shared" si="41"/>
        <v>1</v>
      </c>
      <c r="AZ56" s="85">
        <f t="shared" si="41"/>
        <v>1</v>
      </c>
      <c r="BA56" s="85">
        <f t="shared" si="41"/>
        <v>1</v>
      </c>
      <c r="BB56" s="85">
        <f t="shared" si="37"/>
        <v>1</v>
      </c>
      <c r="BC56" s="85">
        <f t="shared" si="37"/>
        <v>1</v>
      </c>
      <c r="BD56" s="85">
        <f t="shared" si="37"/>
        <v>1</v>
      </c>
      <c r="BE56" s="85">
        <f t="shared" si="37"/>
        <v>1</v>
      </c>
      <c r="BF56" s="85">
        <f t="shared" si="37"/>
        <v>1</v>
      </c>
      <c r="BG56" s="85">
        <f t="shared" si="37"/>
        <v>1</v>
      </c>
      <c r="BH56" s="85">
        <f t="shared" si="37"/>
        <v>1</v>
      </c>
      <c r="BI56" s="85">
        <f t="shared" si="37"/>
        <v>1</v>
      </c>
      <c r="BJ56" s="85">
        <f t="shared" si="37"/>
        <v>1</v>
      </c>
      <c r="BK56" s="85">
        <f t="shared" si="37"/>
        <v>1</v>
      </c>
      <c r="BL56" s="85">
        <f t="shared" si="37"/>
        <v>1</v>
      </c>
      <c r="BM56" s="85">
        <f t="shared" si="37"/>
        <v>1</v>
      </c>
      <c r="BN56" s="85">
        <f t="shared" si="37"/>
        <v>1</v>
      </c>
      <c r="BO56" s="85">
        <f t="shared" si="38"/>
        <v>1</v>
      </c>
      <c r="BP56" s="85">
        <f t="shared" si="38"/>
        <v>1</v>
      </c>
      <c r="BQ56" s="85">
        <f t="shared" si="38"/>
        <v>1</v>
      </c>
      <c r="BR56" s="85">
        <f t="shared" si="38"/>
        <v>1</v>
      </c>
      <c r="BS56" s="85">
        <f t="shared" si="38"/>
        <v>1</v>
      </c>
      <c r="BT56" s="85">
        <f t="shared" si="38"/>
        <v>1</v>
      </c>
      <c r="BU56" s="85">
        <f t="shared" si="38"/>
        <v>1</v>
      </c>
      <c r="BV56" s="85">
        <f t="shared" si="38"/>
        <v>1</v>
      </c>
      <c r="BW56" s="85">
        <f t="shared" si="38"/>
        <v>1</v>
      </c>
      <c r="BX56" s="85">
        <f t="shared" si="38"/>
        <v>1</v>
      </c>
      <c r="BY56" s="85">
        <f t="shared" si="38"/>
        <v>1</v>
      </c>
      <c r="BZ56" s="85">
        <f t="shared" si="38"/>
        <v>1</v>
      </c>
      <c r="CA56" s="85">
        <f t="shared" si="38"/>
        <v>1</v>
      </c>
      <c r="CB56" s="85">
        <f t="shared" si="38"/>
        <v>1</v>
      </c>
      <c r="CC56" s="85">
        <f t="shared" si="38"/>
        <v>1</v>
      </c>
      <c r="CD56" s="85">
        <f t="shared" si="38"/>
        <v>1</v>
      </c>
      <c r="CE56" s="85">
        <f t="shared" si="39"/>
        <v>1</v>
      </c>
      <c r="CF56" s="85">
        <f t="shared" si="39"/>
        <v>1</v>
      </c>
      <c r="CG56" s="85">
        <f t="shared" si="39"/>
        <v>1</v>
      </c>
      <c r="CH56" s="85">
        <f t="shared" si="39"/>
        <v>1</v>
      </c>
      <c r="CI56" s="85">
        <f t="shared" si="39"/>
        <v>1</v>
      </c>
      <c r="CJ56" s="85">
        <f t="shared" si="39"/>
        <v>1</v>
      </c>
      <c r="CK56" s="85">
        <f t="shared" si="39"/>
        <v>1</v>
      </c>
      <c r="CL56" s="85">
        <f t="shared" si="39"/>
        <v>1</v>
      </c>
      <c r="CM56" s="85">
        <f t="shared" si="39"/>
        <v>1</v>
      </c>
      <c r="CN56" s="85">
        <f t="shared" si="39"/>
        <v>1</v>
      </c>
      <c r="CO56" s="85">
        <f t="shared" si="39"/>
        <v>1</v>
      </c>
      <c r="CP56" s="85">
        <f t="shared" si="39"/>
        <v>1</v>
      </c>
      <c r="CQ56" s="85">
        <f t="shared" si="39"/>
        <v>1</v>
      </c>
      <c r="CR56" s="85">
        <f t="shared" si="39"/>
        <v>1</v>
      </c>
      <c r="CS56" s="85">
        <f t="shared" si="39"/>
        <v>1</v>
      </c>
      <c r="CT56" s="85">
        <f t="shared" si="39"/>
        <v>1</v>
      </c>
      <c r="CU56" s="85">
        <f t="shared" si="39"/>
        <v>1</v>
      </c>
      <c r="CV56" s="85">
        <f t="shared" si="39"/>
        <v>1</v>
      </c>
      <c r="CW56" s="85">
        <f t="shared" si="39"/>
        <v>1</v>
      </c>
      <c r="CX56" s="85">
        <f t="shared" si="39"/>
        <v>1</v>
      </c>
      <c r="CY56" s="85">
        <f t="shared" si="39"/>
        <v>1</v>
      </c>
      <c r="CZ56" s="85">
        <f t="shared" si="39"/>
        <v>1</v>
      </c>
      <c r="DA56" s="85">
        <f t="shared" si="39"/>
        <v>1</v>
      </c>
      <c r="DB56" s="85">
        <f t="shared" si="39"/>
        <v>1</v>
      </c>
      <c r="DC56" s="85">
        <f t="shared" si="39"/>
        <v>1</v>
      </c>
      <c r="DD56" s="85">
        <f t="shared" si="39"/>
        <v>1</v>
      </c>
      <c r="DE56" s="85">
        <f t="shared" si="39"/>
        <v>1</v>
      </c>
      <c r="DF56" s="85">
        <f t="shared" si="39"/>
        <v>1</v>
      </c>
      <c r="DG56" s="85">
        <f t="shared" si="39"/>
        <v>1</v>
      </c>
      <c r="DH56" s="85">
        <f t="shared" si="39"/>
        <v>1</v>
      </c>
      <c r="DI56" s="85">
        <f t="shared" si="39"/>
        <v>1</v>
      </c>
      <c r="DJ56" s="85">
        <f t="shared" si="39"/>
        <v>1</v>
      </c>
      <c r="DK56" s="85">
        <f t="shared" si="39"/>
        <v>1</v>
      </c>
      <c r="DL56" s="85">
        <f t="shared" si="39"/>
        <v>1</v>
      </c>
      <c r="DM56" s="85">
        <f t="shared" si="39"/>
        <v>1</v>
      </c>
      <c r="DN56" s="85">
        <f t="shared" si="39"/>
        <v>1</v>
      </c>
      <c r="DO56" s="85">
        <f t="shared" si="39"/>
        <v>1</v>
      </c>
      <c r="DP56" s="85">
        <f t="shared" si="39"/>
        <v>1</v>
      </c>
      <c r="DQ56" s="85">
        <f t="shared" si="39"/>
        <v>1</v>
      </c>
      <c r="DR56" s="85">
        <f t="shared" si="39"/>
        <v>1</v>
      </c>
      <c r="DS56" s="79" t="s">
        <v>32</v>
      </c>
    </row>
    <row r="57" spans="2:123" x14ac:dyDescent="0.45">
      <c r="B57" s="80">
        <f t="shared" si="7"/>
        <v>45</v>
      </c>
      <c r="C57" s="81">
        <f t="shared" si="6"/>
        <v>3.6666666666666687</v>
      </c>
      <c r="D57" s="82">
        <f t="shared" si="8"/>
        <v>44</v>
      </c>
      <c r="E57" s="83">
        <f t="shared" si="10"/>
        <v>2.2727272727272728E-2</v>
      </c>
      <c r="F57" s="85"/>
      <c r="G57" s="85">
        <f t="shared" si="33"/>
        <v>2.2727272727272728E-2</v>
      </c>
      <c r="H57" s="85">
        <f t="shared" si="33"/>
        <v>4.5454545454545456E-2</v>
      </c>
      <c r="I57" s="85">
        <f t="shared" si="33"/>
        <v>6.8181818181818177E-2</v>
      </c>
      <c r="J57" s="85">
        <f t="shared" si="33"/>
        <v>9.0909090909090912E-2</v>
      </c>
      <c r="K57" s="85">
        <f t="shared" si="33"/>
        <v>0.11363636363636365</v>
      </c>
      <c r="L57" s="85">
        <f t="shared" si="33"/>
        <v>0.13636363636363635</v>
      </c>
      <c r="M57" s="85">
        <f t="shared" si="33"/>
        <v>0.15909090909090909</v>
      </c>
      <c r="N57" s="85">
        <f t="shared" si="33"/>
        <v>0.18181818181818182</v>
      </c>
      <c r="O57" s="85">
        <f t="shared" si="33"/>
        <v>0.20454545454545456</v>
      </c>
      <c r="P57" s="85">
        <f t="shared" si="33"/>
        <v>0.22727272727272729</v>
      </c>
      <c r="Q57" s="85">
        <f t="shared" si="33"/>
        <v>0.25</v>
      </c>
      <c r="R57" s="85">
        <f t="shared" si="33"/>
        <v>0.27272727272727271</v>
      </c>
      <c r="S57" s="85">
        <f t="shared" si="33"/>
        <v>0.29545454545454547</v>
      </c>
      <c r="T57" s="85">
        <f t="shared" si="33"/>
        <v>0.31818181818181818</v>
      </c>
      <c r="U57" s="85">
        <f t="shared" si="33"/>
        <v>0.34090909090909094</v>
      </c>
      <c r="V57" s="85">
        <f t="shared" si="33"/>
        <v>0.36363636363636365</v>
      </c>
      <c r="W57" s="85">
        <f t="shared" si="40"/>
        <v>0.38636363636363635</v>
      </c>
      <c r="X57" s="85">
        <f t="shared" si="40"/>
        <v>0.40909090909090912</v>
      </c>
      <c r="Y57" s="85">
        <f t="shared" si="40"/>
        <v>0.43181818181818182</v>
      </c>
      <c r="Z57" s="85">
        <f t="shared" si="40"/>
        <v>0.45454545454545459</v>
      </c>
      <c r="AA57" s="85">
        <f t="shared" si="40"/>
        <v>0.47727272727272729</v>
      </c>
      <c r="AB57" s="85">
        <f t="shared" si="40"/>
        <v>0.5</v>
      </c>
      <c r="AC57" s="85">
        <f t="shared" si="40"/>
        <v>0.52272727272727271</v>
      </c>
      <c r="AD57" s="85">
        <f t="shared" si="40"/>
        <v>0.54545454545454541</v>
      </c>
      <c r="AE57" s="85">
        <f t="shared" si="40"/>
        <v>0.56818181818181823</v>
      </c>
      <c r="AF57" s="85">
        <f t="shared" si="40"/>
        <v>0.59090909090909094</v>
      </c>
      <c r="AG57" s="85">
        <f t="shared" si="40"/>
        <v>0.61363636363636365</v>
      </c>
      <c r="AH57" s="85">
        <f t="shared" si="40"/>
        <v>0.63636363636363635</v>
      </c>
      <c r="AI57" s="85">
        <f t="shared" si="40"/>
        <v>0.65909090909090906</v>
      </c>
      <c r="AJ57" s="85">
        <f t="shared" si="40"/>
        <v>0.68181818181818188</v>
      </c>
      <c r="AK57" s="85">
        <f t="shared" si="40"/>
        <v>0.70454545454545459</v>
      </c>
      <c r="AL57" s="85">
        <f t="shared" si="40"/>
        <v>0.72727272727272729</v>
      </c>
      <c r="AM57" s="85">
        <f t="shared" si="41"/>
        <v>0.75</v>
      </c>
      <c r="AN57" s="85">
        <f t="shared" si="41"/>
        <v>0.77272727272727271</v>
      </c>
      <c r="AO57" s="85">
        <f t="shared" si="41"/>
        <v>0.79545454545454553</v>
      </c>
      <c r="AP57" s="85">
        <f t="shared" si="41"/>
        <v>0.81818181818181823</v>
      </c>
      <c r="AQ57" s="85">
        <f t="shared" si="41"/>
        <v>0.84090909090909094</v>
      </c>
      <c r="AR57" s="85">
        <f t="shared" si="41"/>
        <v>0.86363636363636365</v>
      </c>
      <c r="AS57" s="85">
        <f t="shared" si="41"/>
        <v>0.88636363636363635</v>
      </c>
      <c r="AT57" s="85">
        <f t="shared" si="41"/>
        <v>0.90909090909090917</v>
      </c>
      <c r="AU57" s="85">
        <f t="shared" si="41"/>
        <v>0.93181818181818188</v>
      </c>
      <c r="AV57" s="85">
        <f t="shared" si="41"/>
        <v>0.95454545454545459</v>
      </c>
      <c r="AW57" s="85">
        <f t="shared" si="41"/>
        <v>0.97727272727272729</v>
      </c>
      <c r="AX57" s="85">
        <f t="shared" si="41"/>
        <v>1</v>
      </c>
      <c r="AY57" s="85">
        <f t="shared" si="41"/>
        <v>1</v>
      </c>
      <c r="AZ57" s="85">
        <f t="shared" si="41"/>
        <v>1</v>
      </c>
      <c r="BA57" s="85">
        <f t="shared" si="41"/>
        <v>1</v>
      </c>
      <c r="BB57" s="85">
        <f t="shared" si="41"/>
        <v>1</v>
      </c>
      <c r="BC57" s="85">
        <f t="shared" si="37"/>
        <v>1</v>
      </c>
      <c r="BD57" s="85">
        <f t="shared" si="37"/>
        <v>1</v>
      </c>
      <c r="BE57" s="85">
        <f t="shared" si="37"/>
        <v>1</v>
      </c>
      <c r="BF57" s="85">
        <f t="shared" si="37"/>
        <v>1</v>
      </c>
      <c r="BG57" s="85">
        <f t="shared" si="37"/>
        <v>1</v>
      </c>
      <c r="BH57" s="85">
        <f t="shared" si="37"/>
        <v>1</v>
      </c>
      <c r="BI57" s="85">
        <f t="shared" si="37"/>
        <v>1</v>
      </c>
      <c r="BJ57" s="85">
        <f t="shared" si="37"/>
        <v>1</v>
      </c>
      <c r="BK57" s="85">
        <f t="shared" si="37"/>
        <v>1</v>
      </c>
      <c r="BL57" s="85">
        <f t="shared" si="37"/>
        <v>1</v>
      </c>
      <c r="BM57" s="85">
        <f t="shared" si="37"/>
        <v>1</v>
      </c>
      <c r="BN57" s="85">
        <f t="shared" si="37"/>
        <v>1</v>
      </c>
      <c r="BO57" s="85">
        <f t="shared" si="38"/>
        <v>1</v>
      </c>
      <c r="BP57" s="85">
        <f t="shared" si="38"/>
        <v>1</v>
      </c>
      <c r="BQ57" s="85">
        <f t="shared" si="38"/>
        <v>1</v>
      </c>
      <c r="BR57" s="85">
        <f t="shared" si="38"/>
        <v>1</v>
      </c>
      <c r="BS57" s="85">
        <f t="shared" si="38"/>
        <v>1</v>
      </c>
      <c r="BT57" s="85">
        <f t="shared" si="38"/>
        <v>1</v>
      </c>
      <c r="BU57" s="85">
        <f t="shared" si="38"/>
        <v>1</v>
      </c>
      <c r="BV57" s="85">
        <f t="shared" si="38"/>
        <v>1</v>
      </c>
      <c r="BW57" s="85">
        <f t="shared" si="38"/>
        <v>1</v>
      </c>
      <c r="BX57" s="85">
        <f t="shared" si="38"/>
        <v>1</v>
      </c>
      <c r="BY57" s="85">
        <f t="shared" si="38"/>
        <v>1</v>
      </c>
      <c r="BZ57" s="85">
        <f t="shared" si="38"/>
        <v>1</v>
      </c>
      <c r="CA57" s="85">
        <f t="shared" si="38"/>
        <v>1</v>
      </c>
      <c r="CB57" s="85">
        <f t="shared" si="38"/>
        <v>1</v>
      </c>
      <c r="CC57" s="85">
        <f t="shared" si="38"/>
        <v>1</v>
      </c>
      <c r="CD57" s="85">
        <f t="shared" si="38"/>
        <v>1</v>
      </c>
      <c r="CE57" s="85">
        <f t="shared" si="39"/>
        <v>1</v>
      </c>
      <c r="CF57" s="85">
        <f t="shared" si="39"/>
        <v>1</v>
      </c>
      <c r="CG57" s="85">
        <f t="shared" si="39"/>
        <v>1</v>
      </c>
      <c r="CH57" s="85">
        <f t="shared" si="39"/>
        <v>1</v>
      </c>
      <c r="CI57" s="85">
        <f t="shared" si="39"/>
        <v>1</v>
      </c>
      <c r="CJ57" s="85">
        <f t="shared" si="39"/>
        <v>1</v>
      </c>
      <c r="CK57" s="85">
        <f t="shared" si="39"/>
        <v>1</v>
      </c>
      <c r="CL57" s="85">
        <f t="shared" si="39"/>
        <v>1</v>
      </c>
      <c r="CM57" s="85">
        <f t="shared" si="39"/>
        <v>1</v>
      </c>
      <c r="CN57" s="85">
        <f t="shared" si="39"/>
        <v>1</v>
      </c>
      <c r="CO57" s="85">
        <f t="shared" si="39"/>
        <v>1</v>
      </c>
      <c r="CP57" s="85">
        <f t="shared" si="39"/>
        <v>1</v>
      </c>
      <c r="CQ57" s="85">
        <f t="shared" si="39"/>
        <v>1</v>
      </c>
      <c r="CR57" s="85">
        <f t="shared" si="39"/>
        <v>1</v>
      </c>
      <c r="CS57" s="85">
        <f t="shared" si="39"/>
        <v>1</v>
      </c>
      <c r="CT57" s="85">
        <f t="shared" si="39"/>
        <v>1</v>
      </c>
      <c r="CU57" s="85">
        <f t="shared" si="39"/>
        <v>1</v>
      </c>
      <c r="CV57" s="85">
        <f t="shared" si="39"/>
        <v>1</v>
      </c>
      <c r="CW57" s="85">
        <f t="shared" si="39"/>
        <v>1</v>
      </c>
      <c r="CX57" s="85">
        <f t="shared" si="39"/>
        <v>1</v>
      </c>
      <c r="CY57" s="85">
        <f t="shared" si="39"/>
        <v>1</v>
      </c>
      <c r="CZ57" s="85">
        <f t="shared" si="39"/>
        <v>1</v>
      </c>
      <c r="DA57" s="85">
        <f t="shared" si="39"/>
        <v>1</v>
      </c>
      <c r="DB57" s="85">
        <f t="shared" si="39"/>
        <v>1</v>
      </c>
      <c r="DC57" s="85">
        <f t="shared" si="39"/>
        <v>1</v>
      </c>
      <c r="DD57" s="85">
        <f t="shared" si="39"/>
        <v>1</v>
      </c>
      <c r="DE57" s="85">
        <f t="shared" si="39"/>
        <v>1</v>
      </c>
      <c r="DF57" s="85">
        <f t="shared" si="39"/>
        <v>1</v>
      </c>
      <c r="DG57" s="85">
        <f t="shared" si="39"/>
        <v>1</v>
      </c>
      <c r="DH57" s="85">
        <f t="shared" si="39"/>
        <v>1</v>
      </c>
      <c r="DI57" s="85">
        <f t="shared" si="39"/>
        <v>1</v>
      </c>
      <c r="DJ57" s="85">
        <f t="shared" si="39"/>
        <v>1</v>
      </c>
      <c r="DK57" s="85">
        <f t="shared" si="39"/>
        <v>1</v>
      </c>
      <c r="DL57" s="85">
        <f t="shared" si="39"/>
        <v>1</v>
      </c>
      <c r="DM57" s="85">
        <f t="shared" si="39"/>
        <v>1</v>
      </c>
      <c r="DN57" s="85">
        <f t="shared" si="39"/>
        <v>1</v>
      </c>
      <c r="DO57" s="85">
        <f t="shared" si="39"/>
        <v>1</v>
      </c>
      <c r="DP57" s="85">
        <f t="shared" si="39"/>
        <v>1</v>
      </c>
      <c r="DQ57" s="85">
        <f t="shared" si="39"/>
        <v>1</v>
      </c>
      <c r="DR57" s="85">
        <f t="shared" si="39"/>
        <v>1</v>
      </c>
      <c r="DS57" s="79" t="s">
        <v>32</v>
      </c>
    </row>
    <row r="58" spans="2:123" x14ac:dyDescent="0.45">
      <c r="B58" s="80">
        <f t="shared" si="7"/>
        <v>46</v>
      </c>
      <c r="C58" s="81">
        <f t="shared" si="6"/>
        <v>3.7500000000000022</v>
      </c>
      <c r="D58" s="82">
        <f t="shared" si="8"/>
        <v>45</v>
      </c>
      <c r="E58" s="83">
        <f t="shared" si="10"/>
        <v>2.2222222222222223E-2</v>
      </c>
      <c r="F58" s="85"/>
      <c r="G58" s="85">
        <f t="shared" si="33"/>
        <v>2.2222222222222223E-2</v>
      </c>
      <c r="H58" s="85">
        <f t="shared" si="33"/>
        <v>4.4444444444444446E-2</v>
      </c>
      <c r="I58" s="85">
        <f t="shared" si="33"/>
        <v>6.6666666666666666E-2</v>
      </c>
      <c r="J58" s="85">
        <f t="shared" si="33"/>
        <v>8.8888888888888892E-2</v>
      </c>
      <c r="K58" s="85">
        <f t="shared" si="33"/>
        <v>0.11111111111111112</v>
      </c>
      <c r="L58" s="85">
        <f t="shared" si="33"/>
        <v>0.13333333333333333</v>
      </c>
      <c r="M58" s="85">
        <f t="shared" si="33"/>
        <v>0.15555555555555556</v>
      </c>
      <c r="N58" s="85">
        <f t="shared" si="33"/>
        <v>0.17777777777777778</v>
      </c>
      <c r="O58" s="85">
        <f t="shared" si="33"/>
        <v>0.2</v>
      </c>
      <c r="P58" s="85">
        <f t="shared" si="33"/>
        <v>0.22222222222222224</v>
      </c>
      <c r="Q58" s="85">
        <f t="shared" si="33"/>
        <v>0.24444444444444446</v>
      </c>
      <c r="R58" s="85">
        <f t="shared" si="33"/>
        <v>0.26666666666666666</v>
      </c>
      <c r="S58" s="85">
        <f t="shared" si="33"/>
        <v>0.28888888888888892</v>
      </c>
      <c r="T58" s="85">
        <f t="shared" si="33"/>
        <v>0.31111111111111112</v>
      </c>
      <c r="U58" s="85">
        <f t="shared" si="33"/>
        <v>0.33333333333333337</v>
      </c>
      <c r="V58" s="85">
        <f t="shared" si="33"/>
        <v>0.35555555555555557</v>
      </c>
      <c r="W58" s="85">
        <f t="shared" si="40"/>
        <v>0.37777777777777777</v>
      </c>
      <c r="X58" s="85">
        <f t="shared" si="40"/>
        <v>0.4</v>
      </c>
      <c r="Y58" s="85">
        <f t="shared" si="40"/>
        <v>0.42222222222222222</v>
      </c>
      <c r="Z58" s="85">
        <f t="shared" si="40"/>
        <v>0.44444444444444448</v>
      </c>
      <c r="AA58" s="85">
        <f t="shared" si="40"/>
        <v>0.46666666666666667</v>
      </c>
      <c r="AB58" s="85">
        <f t="shared" si="40"/>
        <v>0.48888888888888893</v>
      </c>
      <c r="AC58" s="85">
        <f t="shared" si="40"/>
        <v>0.51111111111111118</v>
      </c>
      <c r="AD58" s="85">
        <f t="shared" si="40"/>
        <v>0.53333333333333333</v>
      </c>
      <c r="AE58" s="85">
        <f t="shared" si="40"/>
        <v>0.55555555555555558</v>
      </c>
      <c r="AF58" s="85">
        <f t="shared" si="40"/>
        <v>0.57777777777777783</v>
      </c>
      <c r="AG58" s="85">
        <f t="shared" si="40"/>
        <v>0.6</v>
      </c>
      <c r="AH58" s="85">
        <f t="shared" si="40"/>
        <v>0.62222222222222223</v>
      </c>
      <c r="AI58" s="85">
        <f t="shared" si="40"/>
        <v>0.64444444444444449</v>
      </c>
      <c r="AJ58" s="85">
        <f t="shared" si="40"/>
        <v>0.66666666666666674</v>
      </c>
      <c r="AK58" s="85">
        <f t="shared" si="40"/>
        <v>0.68888888888888888</v>
      </c>
      <c r="AL58" s="85">
        <f t="shared" si="40"/>
        <v>0.71111111111111114</v>
      </c>
      <c r="AM58" s="85">
        <f t="shared" si="41"/>
        <v>0.73333333333333339</v>
      </c>
      <c r="AN58" s="85">
        <f t="shared" si="41"/>
        <v>0.75555555555555554</v>
      </c>
      <c r="AO58" s="85">
        <f t="shared" si="41"/>
        <v>0.77777777777777779</v>
      </c>
      <c r="AP58" s="85">
        <f t="shared" si="41"/>
        <v>0.8</v>
      </c>
      <c r="AQ58" s="85">
        <f t="shared" si="41"/>
        <v>0.8222222222222223</v>
      </c>
      <c r="AR58" s="85">
        <f t="shared" si="41"/>
        <v>0.84444444444444444</v>
      </c>
      <c r="AS58" s="85">
        <f t="shared" si="41"/>
        <v>0.8666666666666667</v>
      </c>
      <c r="AT58" s="85">
        <f t="shared" si="41"/>
        <v>0.88888888888888895</v>
      </c>
      <c r="AU58" s="85">
        <f t="shared" si="41"/>
        <v>0.91111111111111109</v>
      </c>
      <c r="AV58" s="85">
        <f t="shared" si="41"/>
        <v>0.93333333333333335</v>
      </c>
      <c r="AW58" s="85">
        <f t="shared" si="41"/>
        <v>0.9555555555555556</v>
      </c>
      <c r="AX58" s="85">
        <f t="shared" si="41"/>
        <v>0.97777777777777786</v>
      </c>
      <c r="AY58" s="85">
        <f t="shared" si="41"/>
        <v>1</v>
      </c>
      <c r="AZ58" s="85">
        <f t="shared" si="41"/>
        <v>1</v>
      </c>
      <c r="BA58" s="85">
        <f t="shared" si="41"/>
        <v>1</v>
      </c>
      <c r="BB58" s="85">
        <f t="shared" si="37"/>
        <v>1</v>
      </c>
      <c r="BC58" s="85">
        <f t="shared" si="37"/>
        <v>1</v>
      </c>
      <c r="BD58" s="85">
        <f t="shared" si="37"/>
        <v>1</v>
      </c>
      <c r="BE58" s="85">
        <f t="shared" si="37"/>
        <v>1</v>
      </c>
      <c r="BF58" s="85">
        <f t="shared" si="37"/>
        <v>1</v>
      </c>
      <c r="BG58" s="85">
        <f t="shared" si="37"/>
        <v>1</v>
      </c>
      <c r="BH58" s="85">
        <f t="shared" si="37"/>
        <v>1</v>
      </c>
      <c r="BI58" s="85">
        <f t="shared" si="37"/>
        <v>1</v>
      </c>
      <c r="BJ58" s="85">
        <f t="shared" si="37"/>
        <v>1</v>
      </c>
      <c r="BK58" s="85">
        <f t="shared" si="37"/>
        <v>1</v>
      </c>
      <c r="BL58" s="85">
        <f t="shared" si="37"/>
        <v>1</v>
      </c>
      <c r="BM58" s="85">
        <f t="shared" si="37"/>
        <v>1</v>
      </c>
      <c r="BN58" s="85">
        <f t="shared" si="37"/>
        <v>1</v>
      </c>
      <c r="BO58" s="85">
        <f t="shared" si="38"/>
        <v>1</v>
      </c>
      <c r="BP58" s="85">
        <f t="shared" si="38"/>
        <v>1</v>
      </c>
      <c r="BQ58" s="85">
        <f t="shared" si="38"/>
        <v>1</v>
      </c>
      <c r="BR58" s="85">
        <f t="shared" si="38"/>
        <v>1</v>
      </c>
      <c r="BS58" s="85">
        <f t="shared" si="38"/>
        <v>1</v>
      </c>
      <c r="BT58" s="85">
        <f t="shared" si="38"/>
        <v>1</v>
      </c>
      <c r="BU58" s="85">
        <f t="shared" si="38"/>
        <v>1</v>
      </c>
      <c r="BV58" s="85">
        <f t="shared" si="38"/>
        <v>1</v>
      </c>
      <c r="BW58" s="85">
        <f t="shared" si="38"/>
        <v>1</v>
      </c>
      <c r="BX58" s="85">
        <f t="shared" si="38"/>
        <v>1</v>
      </c>
      <c r="BY58" s="85">
        <f t="shared" si="38"/>
        <v>1</v>
      </c>
      <c r="BZ58" s="85">
        <f t="shared" si="38"/>
        <v>1</v>
      </c>
      <c r="CA58" s="85">
        <f t="shared" si="38"/>
        <v>1</v>
      </c>
      <c r="CB58" s="85">
        <f t="shared" si="38"/>
        <v>1</v>
      </c>
      <c r="CC58" s="85">
        <f t="shared" si="38"/>
        <v>1</v>
      </c>
      <c r="CD58" s="85">
        <f t="shared" si="38"/>
        <v>1</v>
      </c>
      <c r="CE58" s="85">
        <f t="shared" si="39"/>
        <v>1</v>
      </c>
      <c r="CF58" s="85">
        <f t="shared" si="39"/>
        <v>1</v>
      </c>
      <c r="CG58" s="85">
        <f t="shared" si="39"/>
        <v>1</v>
      </c>
      <c r="CH58" s="85">
        <f t="shared" si="39"/>
        <v>1</v>
      </c>
      <c r="CI58" s="85">
        <f t="shared" si="39"/>
        <v>1</v>
      </c>
      <c r="CJ58" s="85">
        <f t="shared" si="39"/>
        <v>1</v>
      </c>
      <c r="CK58" s="85">
        <f t="shared" si="39"/>
        <v>1</v>
      </c>
      <c r="CL58" s="85">
        <f t="shared" si="39"/>
        <v>1</v>
      </c>
      <c r="CM58" s="85">
        <f t="shared" si="39"/>
        <v>1</v>
      </c>
      <c r="CN58" s="85">
        <f t="shared" si="39"/>
        <v>1</v>
      </c>
      <c r="CO58" s="85">
        <f t="shared" si="39"/>
        <v>1</v>
      </c>
      <c r="CP58" s="85">
        <f t="shared" si="39"/>
        <v>1</v>
      </c>
      <c r="CQ58" s="85">
        <f t="shared" si="39"/>
        <v>1</v>
      </c>
      <c r="CR58" s="85">
        <f t="shared" si="39"/>
        <v>1</v>
      </c>
      <c r="CS58" s="85">
        <f t="shared" si="39"/>
        <v>1</v>
      </c>
      <c r="CT58" s="85">
        <f t="shared" si="39"/>
        <v>1</v>
      </c>
      <c r="CU58" s="85">
        <f t="shared" si="39"/>
        <v>1</v>
      </c>
      <c r="CV58" s="85">
        <f t="shared" si="39"/>
        <v>1</v>
      </c>
      <c r="CW58" s="85">
        <f t="shared" si="39"/>
        <v>1</v>
      </c>
      <c r="CX58" s="85">
        <f t="shared" si="39"/>
        <v>1</v>
      </c>
      <c r="CY58" s="85">
        <f t="shared" si="39"/>
        <v>1</v>
      </c>
      <c r="CZ58" s="85">
        <f t="shared" si="39"/>
        <v>1</v>
      </c>
      <c r="DA58" s="85">
        <f t="shared" si="39"/>
        <v>1</v>
      </c>
      <c r="DB58" s="85">
        <f t="shared" si="39"/>
        <v>1</v>
      </c>
      <c r="DC58" s="85">
        <f t="shared" si="39"/>
        <v>1</v>
      </c>
      <c r="DD58" s="85">
        <f t="shared" si="39"/>
        <v>1</v>
      </c>
      <c r="DE58" s="85">
        <f t="shared" si="39"/>
        <v>1</v>
      </c>
      <c r="DF58" s="85">
        <f t="shared" si="39"/>
        <v>1</v>
      </c>
      <c r="DG58" s="85">
        <f t="shared" si="39"/>
        <v>1</v>
      </c>
      <c r="DH58" s="85">
        <f t="shared" si="39"/>
        <v>1</v>
      </c>
      <c r="DI58" s="85">
        <f t="shared" si="39"/>
        <v>1</v>
      </c>
      <c r="DJ58" s="85">
        <f t="shared" si="39"/>
        <v>1</v>
      </c>
      <c r="DK58" s="85">
        <f t="shared" si="39"/>
        <v>1</v>
      </c>
      <c r="DL58" s="85">
        <f t="shared" si="39"/>
        <v>1</v>
      </c>
      <c r="DM58" s="85">
        <f t="shared" si="39"/>
        <v>1</v>
      </c>
      <c r="DN58" s="85">
        <f t="shared" si="39"/>
        <v>1</v>
      </c>
      <c r="DO58" s="85">
        <f t="shared" si="39"/>
        <v>1</v>
      </c>
      <c r="DP58" s="85">
        <f t="shared" si="39"/>
        <v>1</v>
      </c>
      <c r="DQ58" s="85">
        <f t="shared" si="39"/>
        <v>1</v>
      </c>
      <c r="DR58" s="85">
        <f t="shared" si="39"/>
        <v>1</v>
      </c>
      <c r="DS58" s="79" t="s">
        <v>32</v>
      </c>
    </row>
    <row r="59" spans="2:123" x14ac:dyDescent="0.45">
      <c r="B59" s="80">
        <f t="shared" si="7"/>
        <v>47</v>
      </c>
      <c r="C59" s="81">
        <f t="shared" si="6"/>
        <v>3.8333333333333357</v>
      </c>
      <c r="D59" s="82">
        <f t="shared" si="8"/>
        <v>46</v>
      </c>
      <c r="E59" s="83">
        <f t="shared" si="10"/>
        <v>2.1739130434782608E-2</v>
      </c>
      <c r="F59" s="85"/>
      <c r="G59" s="85">
        <f t="shared" si="33"/>
        <v>2.1739130434782608E-2</v>
      </c>
      <c r="H59" s="85">
        <f t="shared" si="33"/>
        <v>4.3478260869565216E-2</v>
      </c>
      <c r="I59" s="85">
        <f t="shared" si="33"/>
        <v>6.5217391304347824E-2</v>
      </c>
      <c r="J59" s="85">
        <f t="shared" si="33"/>
        <v>8.6956521739130432E-2</v>
      </c>
      <c r="K59" s="85">
        <f t="shared" si="33"/>
        <v>0.10869565217391304</v>
      </c>
      <c r="L59" s="85">
        <f t="shared" si="33"/>
        <v>0.13043478260869565</v>
      </c>
      <c r="M59" s="85">
        <f t="shared" si="33"/>
        <v>0.15217391304347827</v>
      </c>
      <c r="N59" s="85">
        <f t="shared" si="33"/>
        <v>0.17391304347826086</v>
      </c>
      <c r="O59" s="85">
        <f t="shared" si="33"/>
        <v>0.19565217391304346</v>
      </c>
      <c r="P59" s="85">
        <f t="shared" si="33"/>
        <v>0.21739130434782608</v>
      </c>
      <c r="Q59" s="85">
        <f t="shared" si="33"/>
        <v>0.2391304347826087</v>
      </c>
      <c r="R59" s="85">
        <f t="shared" si="33"/>
        <v>0.2608695652173913</v>
      </c>
      <c r="S59" s="85">
        <f t="shared" si="33"/>
        <v>0.28260869565217389</v>
      </c>
      <c r="T59" s="85">
        <f t="shared" si="33"/>
        <v>0.30434782608695654</v>
      </c>
      <c r="U59" s="85">
        <f t="shared" si="33"/>
        <v>0.32608695652173914</v>
      </c>
      <c r="V59" s="85">
        <f t="shared" si="33"/>
        <v>0.34782608695652173</v>
      </c>
      <c r="W59" s="85">
        <f t="shared" si="40"/>
        <v>0.36956521739130432</v>
      </c>
      <c r="X59" s="85">
        <f t="shared" si="40"/>
        <v>0.39130434782608692</v>
      </c>
      <c r="Y59" s="85">
        <f t="shared" si="40"/>
        <v>0.41304347826086957</v>
      </c>
      <c r="Z59" s="85">
        <f t="shared" si="40"/>
        <v>0.43478260869565216</v>
      </c>
      <c r="AA59" s="85">
        <f t="shared" si="40"/>
        <v>0.45652173913043476</v>
      </c>
      <c r="AB59" s="85">
        <f t="shared" si="40"/>
        <v>0.47826086956521741</v>
      </c>
      <c r="AC59" s="85">
        <f t="shared" si="40"/>
        <v>0.5</v>
      </c>
      <c r="AD59" s="85">
        <f t="shared" si="40"/>
        <v>0.52173913043478259</v>
      </c>
      <c r="AE59" s="85">
        <f t="shared" si="40"/>
        <v>0.54347826086956519</v>
      </c>
      <c r="AF59" s="85">
        <f t="shared" si="40"/>
        <v>0.56521739130434778</v>
      </c>
      <c r="AG59" s="85">
        <f t="shared" si="40"/>
        <v>0.58695652173913038</v>
      </c>
      <c r="AH59" s="85">
        <f t="shared" si="40"/>
        <v>0.60869565217391308</v>
      </c>
      <c r="AI59" s="85">
        <f t="shared" si="40"/>
        <v>0.63043478260869568</v>
      </c>
      <c r="AJ59" s="85">
        <f t="shared" si="40"/>
        <v>0.65217391304347827</v>
      </c>
      <c r="AK59" s="85">
        <f t="shared" si="40"/>
        <v>0.67391304347826086</v>
      </c>
      <c r="AL59" s="85">
        <f t="shared" si="40"/>
        <v>0.69565217391304346</v>
      </c>
      <c r="AM59" s="85">
        <f t="shared" si="41"/>
        <v>0.71739130434782605</v>
      </c>
      <c r="AN59" s="85">
        <f t="shared" si="41"/>
        <v>0.73913043478260865</v>
      </c>
      <c r="AO59" s="85">
        <f t="shared" si="41"/>
        <v>0.76086956521739124</v>
      </c>
      <c r="AP59" s="85">
        <f t="shared" si="41"/>
        <v>0.78260869565217384</v>
      </c>
      <c r="AQ59" s="85">
        <f t="shared" si="41"/>
        <v>0.80434782608695654</v>
      </c>
      <c r="AR59" s="85">
        <f t="shared" si="41"/>
        <v>0.82608695652173914</v>
      </c>
      <c r="AS59" s="85">
        <f t="shared" si="41"/>
        <v>0.84782608695652173</v>
      </c>
      <c r="AT59" s="85">
        <f t="shared" si="41"/>
        <v>0.86956521739130432</v>
      </c>
      <c r="AU59" s="85">
        <f t="shared" si="41"/>
        <v>0.89130434782608692</v>
      </c>
      <c r="AV59" s="85">
        <f t="shared" si="41"/>
        <v>0.91304347826086951</v>
      </c>
      <c r="AW59" s="85">
        <f t="shared" si="41"/>
        <v>0.93478260869565211</v>
      </c>
      <c r="AX59" s="85">
        <f t="shared" si="41"/>
        <v>0.95652173913043481</v>
      </c>
      <c r="AY59" s="85">
        <f t="shared" si="41"/>
        <v>0.97826086956521741</v>
      </c>
      <c r="AZ59" s="85">
        <f t="shared" si="41"/>
        <v>1</v>
      </c>
      <c r="BA59" s="85">
        <f t="shared" si="41"/>
        <v>1</v>
      </c>
      <c r="BB59" s="85">
        <f t="shared" si="37"/>
        <v>1</v>
      </c>
      <c r="BC59" s="85">
        <f t="shared" si="37"/>
        <v>1</v>
      </c>
      <c r="BD59" s="85">
        <f t="shared" si="37"/>
        <v>1</v>
      </c>
      <c r="BE59" s="85">
        <f t="shared" si="37"/>
        <v>1</v>
      </c>
      <c r="BF59" s="85">
        <f t="shared" si="37"/>
        <v>1</v>
      </c>
      <c r="BG59" s="85">
        <f t="shared" si="37"/>
        <v>1</v>
      </c>
      <c r="BH59" s="85">
        <f t="shared" si="37"/>
        <v>1</v>
      </c>
      <c r="BI59" s="85">
        <f t="shared" si="37"/>
        <v>1</v>
      </c>
      <c r="BJ59" s="85">
        <f t="shared" si="37"/>
        <v>1</v>
      </c>
      <c r="BK59" s="85">
        <f t="shared" si="37"/>
        <v>1</v>
      </c>
      <c r="BL59" s="85">
        <f t="shared" si="37"/>
        <v>1</v>
      </c>
      <c r="BM59" s="85">
        <f t="shared" si="37"/>
        <v>1</v>
      </c>
      <c r="BN59" s="85">
        <f t="shared" si="37"/>
        <v>1</v>
      </c>
      <c r="BO59" s="85">
        <f t="shared" si="38"/>
        <v>1</v>
      </c>
      <c r="BP59" s="85">
        <f t="shared" si="38"/>
        <v>1</v>
      </c>
      <c r="BQ59" s="85">
        <f t="shared" si="38"/>
        <v>1</v>
      </c>
      <c r="BR59" s="85">
        <f t="shared" si="38"/>
        <v>1</v>
      </c>
      <c r="BS59" s="85">
        <f t="shared" si="38"/>
        <v>1</v>
      </c>
      <c r="BT59" s="85">
        <f t="shared" si="38"/>
        <v>1</v>
      </c>
      <c r="BU59" s="85">
        <f t="shared" si="38"/>
        <v>1</v>
      </c>
      <c r="BV59" s="85">
        <f t="shared" si="38"/>
        <v>1</v>
      </c>
      <c r="BW59" s="85">
        <f t="shared" si="38"/>
        <v>1</v>
      </c>
      <c r="BX59" s="85">
        <f t="shared" si="38"/>
        <v>1</v>
      </c>
      <c r="BY59" s="85">
        <f t="shared" si="38"/>
        <v>1</v>
      </c>
      <c r="BZ59" s="85">
        <f t="shared" si="38"/>
        <v>1</v>
      </c>
      <c r="CA59" s="85">
        <f t="shared" si="38"/>
        <v>1</v>
      </c>
      <c r="CB59" s="85">
        <f t="shared" si="38"/>
        <v>1</v>
      </c>
      <c r="CC59" s="85">
        <f t="shared" si="38"/>
        <v>1</v>
      </c>
      <c r="CD59" s="85">
        <f t="shared" si="38"/>
        <v>1</v>
      </c>
      <c r="CE59" s="85">
        <f t="shared" si="39"/>
        <v>1</v>
      </c>
      <c r="CF59" s="85">
        <f t="shared" si="39"/>
        <v>1</v>
      </c>
      <c r="CG59" s="85">
        <f t="shared" si="39"/>
        <v>1</v>
      </c>
      <c r="CH59" s="85">
        <f t="shared" si="39"/>
        <v>1</v>
      </c>
      <c r="CI59" s="85">
        <f t="shared" si="39"/>
        <v>1</v>
      </c>
      <c r="CJ59" s="85">
        <f t="shared" si="39"/>
        <v>1</v>
      </c>
      <c r="CK59" s="85">
        <f t="shared" si="39"/>
        <v>1</v>
      </c>
      <c r="CL59" s="85">
        <f t="shared" si="39"/>
        <v>1</v>
      </c>
      <c r="CM59" s="85">
        <f t="shared" si="39"/>
        <v>1</v>
      </c>
      <c r="CN59" s="85">
        <f t="shared" si="39"/>
        <v>1</v>
      </c>
      <c r="CO59" s="85">
        <f t="shared" si="39"/>
        <v>1</v>
      </c>
      <c r="CP59" s="85">
        <f t="shared" si="39"/>
        <v>1</v>
      </c>
      <c r="CQ59" s="85">
        <f t="shared" si="39"/>
        <v>1</v>
      </c>
      <c r="CR59" s="85">
        <f t="shared" si="39"/>
        <v>1</v>
      </c>
      <c r="CS59" s="85">
        <f t="shared" si="39"/>
        <v>1</v>
      </c>
      <c r="CT59" s="85">
        <f t="shared" si="39"/>
        <v>1</v>
      </c>
      <c r="CU59" s="85">
        <f t="shared" si="39"/>
        <v>1</v>
      </c>
      <c r="CV59" s="85">
        <f t="shared" si="39"/>
        <v>1</v>
      </c>
      <c r="CW59" s="85">
        <f t="shared" si="39"/>
        <v>1</v>
      </c>
      <c r="CX59" s="85">
        <f t="shared" si="39"/>
        <v>1</v>
      </c>
      <c r="CY59" s="85">
        <f t="shared" si="39"/>
        <v>1</v>
      </c>
      <c r="CZ59" s="85">
        <f t="shared" si="39"/>
        <v>1</v>
      </c>
      <c r="DA59" s="85">
        <f t="shared" si="39"/>
        <v>1</v>
      </c>
      <c r="DB59" s="85">
        <f t="shared" si="39"/>
        <v>1</v>
      </c>
      <c r="DC59" s="85">
        <f t="shared" si="39"/>
        <v>1</v>
      </c>
      <c r="DD59" s="85">
        <f t="shared" si="39"/>
        <v>1</v>
      </c>
      <c r="DE59" s="85">
        <f t="shared" si="39"/>
        <v>1</v>
      </c>
      <c r="DF59" s="85">
        <f t="shared" si="39"/>
        <v>1</v>
      </c>
      <c r="DG59" s="85">
        <f t="shared" si="39"/>
        <v>1</v>
      </c>
      <c r="DH59" s="85">
        <f t="shared" si="39"/>
        <v>1</v>
      </c>
      <c r="DI59" s="85">
        <f t="shared" si="39"/>
        <v>1</v>
      </c>
      <c r="DJ59" s="85">
        <f t="shared" si="39"/>
        <v>1</v>
      </c>
      <c r="DK59" s="85">
        <f t="shared" si="39"/>
        <v>1</v>
      </c>
      <c r="DL59" s="85">
        <f t="shared" si="39"/>
        <v>1</v>
      </c>
      <c r="DM59" s="85">
        <f t="shared" si="39"/>
        <v>1</v>
      </c>
      <c r="DN59" s="85">
        <f t="shared" si="39"/>
        <v>1</v>
      </c>
      <c r="DO59" s="85">
        <f t="shared" si="39"/>
        <v>1</v>
      </c>
      <c r="DP59" s="85">
        <f t="shared" si="39"/>
        <v>1</v>
      </c>
      <c r="DQ59" s="85">
        <f t="shared" si="39"/>
        <v>1</v>
      </c>
      <c r="DR59" s="85">
        <f t="shared" si="39"/>
        <v>1</v>
      </c>
      <c r="DS59" s="79" t="s">
        <v>32</v>
      </c>
    </row>
    <row r="60" spans="2:123" x14ac:dyDescent="0.45">
      <c r="B60" s="80">
        <f t="shared" si="7"/>
        <v>48</v>
      </c>
      <c r="C60" s="81">
        <f t="shared" si="6"/>
        <v>3.9166666666666692</v>
      </c>
      <c r="D60" s="82">
        <f t="shared" si="8"/>
        <v>47</v>
      </c>
      <c r="E60" s="83">
        <f t="shared" si="10"/>
        <v>2.1276595744680851E-2</v>
      </c>
      <c r="F60" s="86"/>
      <c r="G60" s="85">
        <f t="shared" si="33"/>
        <v>2.1276595744680851E-2</v>
      </c>
      <c r="H60" s="85">
        <f t="shared" si="33"/>
        <v>4.2553191489361701E-2</v>
      </c>
      <c r="I60" s="85">
        <f t="shared" si="33"/>
        <v>6.3829787234042548E-2</v>
      </c>
      <c r="J60" s="85">
        <f t="shared" si="33"/>
        <v>8.5106382978723402E-2</v>
      </c>
      <c r="K60" s="85">
        <f t="shared" si="33"/>
        <v>0.10638297872340426</v>
      </c>
      <c r="L60" s="85">
        <f t="shared" si="33"/>
        <v>0.1276595744680851</v>
      </c>
      <c r="M60" s="85">
        <f t="shared" si="33"/>
        <v>0.14893617021276595</v>
      </c>
      <c r="N60" s="85">
        <f t="shared" si="33"/>
        <v>0.1702127659574468</v>
      </c>
      <c r="O60" s="85">
        <f t="shared" si="33"/>
        <v>0.19148936170212766</v>
      </c>
      <c r="P60" s="85">
        <f t="shared" si="33"/>
        <v>0.21276595744680851</v>
      </c>
      <c r="Q60" s="85">
        <f t="shared" si="33"/>
        <v>0.23404255319148937</v>
      </c>
      <c r="R60" s="85">
        <f t="shared" si="33"/>
        <v>0.25531914893617019</v>
      </c>
      <c r="S60" s="85">
        <f t="shared" si="33"/>
        <v>0.27659574468085107</v>
      </c>
      <c r="T60" s="85">
        <f t="shared" si="33"/>
        <v>0.2978723404255319</v>
      </c>
      <c r="U60" s="85">
        <f t="shared" si="33"/>
        <v>0.31914893617021278</v>
      </c>
      <c r="V60" s="85">
        <f t="shared" si="33"/>
        <v>0.34042553191489361</v>
      </c>
      <c r="W60" s="85">
        <f t="shared" si="40"/>
        <v>0.36170212765957444</v>
      </c>
      <c r="X60" s="85">
        <f t="shared" si="40"/>
        <v>0.38297872340425532</v>
      </c>
      <c r="Y60" s="85">
        <f t="shared" si="40"/>
        <v>0.40425531914893614</v>
      </c>
      <c r="Z60" s="85">
        <f t="shared" si="40"/>
        <v>0.42553191489361702</v>
      </c>
      <c r="AA60" s="85">
        <f t="shared" si="40"/>
        <v>0.44680851063829785</v>
      </c>
      <c r="AB60" s="85">
        <f t="shared" si="40"/>
        <v>0.46808510638297873</v>
      </c>
      <c r="AC60" s="85">
        <f t="shared" si="40"/>
        <v>0.48936170212765956</v>
      </c>
      <c r="AD60" s="85">
        <f t="shared" si="40"/>
        <v>0.51063829787234039</v>
      </c>
      <c r="AE60" s="85">
        <f t="shared" si="40"/>
        <v>0.53191489361702127</v>
      </c>
      <c r="AF60" s="85">
        <f t="shared" si="40"/>
        <v>0.55319148936170215</v>
      </c>
      <c r="AG60" s="85">
        <f t="shared" si="40"/>
        <v>0.57446808510638292</v>
      </c>
      <c r="AH60" s="85">
        <f t="shared" si="40"/>
        <v>0.5957446808510638</v>
      </c>
      <c r="AI60" s="85">
        <f t="shared" si="40"/>
        <v>0.61702127659574468</v>
      </c>
      <c r="AJ60" s="85">
        <f t="shared" si="40"/>
        <v>0.63829787234042556</v>
      </c>
      <c r="AK60" s="85">
        <f t="shared" si="40"/>
        <v>0.65957446808510634</v>
      </c>
      <c r="AL60" s="85">
        <f t="shared" si="40"/>
        <v>0.68085106382978722</v>
      </c>
      <c r="AM60" s="85">
        <f t="shared" si="41"/>
        <v>0.7021276595744681</v>
      </c>
      <c r="AN60" s="85">
        <f t="shared" si="41"/>
        <v>0.72340425531914887</v>
      </c>
      <c r="AO60" s="85">
        <f t="shared" si="41"/>
        <v>0.74468085106382975</v>
      </c>
      <c r="AP60" s="85">
        <f t="shared" si="41"/>
        <v>0.76595744680851063</v>
      </c>
      <c r="AQ60" s="85">
        <f t="shared" si="41"/>
        <v>0.78723404255319152</v>
      </c>
      <c r="AR60" s="85">
        <f t="shared" si="41"/>
        <v>0.80851063829787229</v>
      </c>
      <c r="AS60" s="85">
        <f t="shared" si="41"/>
        <v>0.82978723404255317</v>
      </c>
      <c r="AT60" s="85">
        <f t="shared" si="41"/>
        <v>0.85106382978723405</v>
      </c>
      <c r="AU60" s="85">
        <f t="shared" si="41"/>
        <v>0.87234042553191482</v>
      </c>
      <c r="AV60" s="85">
        <f t="shared" si="41"/>
        <v>0.8936170212765957</v>
      </c>
      <c r="AW60" s="85">
        <f t="shared" si="41"/>
        <v>0.91489361702127658</v>
      </c>
      <c r="AX60" s="85">
        <f t="shared" si="41"/>
        <v>0.93617021276595747</v>
      </c>
      <c r="AY60" s="85">
        <f t="shared" si="41"/>
        <v>0.95744680851063824</v>
      </c>
      <c r="AZ60" s="85">
        <f t="shared" si="41"/>
        <v>0.97872340425531912</v>
      </c>
      <c r="BA60" s="85">
        <f t="shared" si="41"/>
        <v>1</v>
      </c>
      <c r="BB60" s="85">
        <f t="shared" si="37"/>
        <v>1</v>
      </c>
      <c r="BC60" s="85">
        <f t="shared" si="37"/>
        <v>1</v>
      </c>
      <c r="BD60" s="85">
        <f t="shared" si="37"/>
        <v>1</v>
      </c>
      <c r="BE60" s="85">
        <f t="shared" si="37"/>
        <v>1</v>
      </c>
      <c r="BF60" s="85">
        <f t="shared" si="37"/>
        <v>1</v>
      </c>
      <c r="BG60" s="85">
        <f t="shared" si="37"/>
        <v>1</v>
      </c>
      <c r="BH60" s="85">
        <f t="shared" si="37"/>
        <v>1</v>
      </c>
      <c r="BI60" s="85">
        <f t="shared" si="37"/>
        <v>1</v>
      </c>
      <c r="BJ60" s="85">
        <f t="shared" si="37"/>
        <v>1</v>
      </c>
      <c r="BK60" s="85">
        <f t="shared" si="37"/>
        <v>1</v>
      </c>
      <c r="BL60" s="85">
        <f t="shared" si="37"/>
        <v>1</v>
      </c>
      <c r="BM60" s="85">
        <f t="shared" si="37"/>
        <v>1</v>
      </c>
      <c r="BN60" s="85">
        <f t="shared" si="37"/>
        <v>1</v>
      </c>
      <c r="BO60" s="85">
        <f t="shared" si="38"/>
        <v>1</v>
      </c>
      <c r="BP60" s="85">
        <f t="shared" si="38"/>
        <v>1</v>
      </c>
      <c r="BQ60" s="85">
        <f t="shared" si="38"/>
        <v>1</v>
      </c>
      <c r="BR60" s="85">
        <f t="shared" si="38"/>
        <v>1</v>
      </c>
      <c r="BS60" s="85">
        <f t="shared" si="38"/>
        <v>1</v>
      </c>
      <c r="BT60" s="85">
        <f t="shared" si="38"/>
        <v>1</v>
      </c>
      <c r="BU60" s="85">
        <f t="shared" si="38"/>
        <v>1</v>
      </c>
      <c r="BV60" s="85">
        <f t="shared" si="38"/>
        <v>1</v>
      </c>
      <c r="BW60" s="85">
        <f t="shared" si="38"/>
        <v>1</v>
      </c>
      <c r="BX60" s="85">
        <f t="shared" si="38"/>
        <v>1</v>
      </c>
      <c r="BY60" s="85">
        <f t="shared" si="38"/>
        <v>1</v>
      </c>
      <c r="BZ60" s="85">
        <f t="shared" si="38"/>
        <v>1</v>
      </c>
      <c r="CA60" s="85">
        <f t="shared" si="38"/>
        <v>1</v>
      </c>
      <c r="CB60" s="85">
        <f t="shared" si="38"/>
        <v>1</v>
      </c>
      <c r="CC60" s="85">
        <f t="shared" si="38"/>
        <v>1</v>
      </c>
      <c r="CD60" s="85">
        <f t="shared" si="38"/>
        <v>1</v>
      </c>
      <c r="CE60" s="85">
        <f t="shared" si="39"/>
        <v>1</v>
      </c>
      <c r="CF60" s="85">
        <f t="shared" si="39"/>
        <v>1</v>
      </c>
      <c r="CG60" s="85">
        <f t="shared" si="39"/>
        <v>1</v>
      </c>
      <c r="CH60" s="85">
        <f t="shared" si="39"/>
        <v>1</v>
      </c>
      <c r="CI60" s="85">
        <f t="shared" si="39"/>
        <v>1</v>
      </c>
      <c r="CJ60" s="85">
        <f t="shared" si="39"/>
        <v>1</v>
      </c>
      <c r="CK60" s="85">
        <f t="shared" si="39"/>
        <v>1</v>
      </c>
      <c r="CL60" s="85">
        <f t="shared" si="39"/>
        <v>1</v>
      </c>
      <c r="CM60" s="85">
        <f t="shared" si="39"/>
        <v>1</v>
      </c>
      <c r="CN60" s="85">
        <f t="shared" si="39"/>
        <v>1</v>
      </c>
      <c r="CO60" s="85">
        <f t="shared" si="39"/>
        <v>1</v>
      </c>
      <c r="CP60" s="85">
        <f t="shared" si="39"/>
        <v>1</v>
      </c>
      <c r="CQ60" s="85">
        <f t="shared" si="39"/>
        <v>1</v>
      </c>
      <c r="CR60" s="85">
        <f t="shared" si="39"/>
        <v>1</v>
      </c>
      <c r="CS60" s="85">
        <f t="shared" si="39"/>
        <v>1</v>
      </c>
      <c r="CT60" s="85">
        <f t="shared" si="39"/>
        <v>1</v>
      </c>
      <c r="CU60" s="85">
        <f t="shared" si="39"/>
        <v>1</v>
      </c>
      <c r="CV60" s="85">
        <f t="shared" si="39"/>
        <v>1</v>
      </c>
      <c r="CW60" s="85">
        <f t="shared" si="39"/>
        <v>1</v>
      </c>
      <c r="CX60" s="85">
        <f t="shared" si="39"/>
        <v>1</v>
      </c>
      <c r="CY60" s="85">
        <f t="shared" si="39"/>
        <v>1</v>
      </c>
      <c r="CZ60" s="85">
        <f t="shared" si="39"/>
        <v>1</v>
      </c>
      <c r="DA60" s="85">
        <f t="shared" si="39"/>
        <v>1</v>
      </c>
      <c r="DB60" s="85">
        <f t="shared" si="39"/>
        <v>1</v>
      </c>
      <c r="DC60" s="85">
        <f t="shared" si="39"/>
        <v>1</v>
      </c>
      <c r="DD60" s="85">
        <f t="shared" si="39"/>
        <v>1</v>
      </c>
      <c r="DE60" s="85">
        <f t="shared" si="39"/>
        <v>1</v>
      </c>
      <c r="DF60" s="85">
        <f t="shared" si="39"/>
        <v>1</v>
      </c>
      <c r="DG60" s="85">
        <f t="shared" si="39"/>
        <v>1</v>
      </c>
      <c r="DH60" s="85">
        <f t="shared" si="39"/>
        <v>1</v>
      </c>
      <c r="DI60" s="85">
        <f t="shared" si="39"/>
        <v>1</v>
      </c>
      <c r="DJ60" s="85">
        <f t="shared" si="39"/>
        <v>1</v>
      </c>
      <c r="DK60" s="85">
        <f t="shared" si="39"/>
        <v>1</v>
      </c>
      <c r="DL60" s="85">
        <f t="shared" si="39"/>
        <v>1</v>
      </c>
      <c r="DM60" s="85">
        <f t="shared" si="39"/>
        <v>1</v>
      </c>
      <c r="DN60" s="85">
        <f t="shared" si="39"/>
        <v>1</v>
      </c>
      <c r="DO60" s="85">
        <f t="shared" si="39"/>
        <v>1</v>
      </c>
      <c r="DP60" s="85">
        <f t="shared" si="39"/>
        <v>1</v>
      </c>
      <c r="DQ60" s="85">
        <f t="shared" si="39"/>
        <v>1</v>
      </c>
      <c r="DR60" s="85">
        <f t="shared" si="39"/>
        <v>1</v>
      </c>
      <c r="DS60" s="79" t="s">
        <v>32</v>
      </c>
    </row>
    <row r="61" spans="2:123" x14ac:dyDescent="0.45">
      <c r="B61" s="80">
        <f t="shared" si="7"/>
        <v>49</v>
      </c>
      <c r="C61" s="81">
        <f t="shared" si="6"/>
        <v>4.0000000000000027</v>
      </c>
      <c r="D61" s="82">
        <f t="shared" si="8"/>
        <v>48</v>
      </c>
      <c r="E61" s="83">
        <f t="shared" si="10"/>
        <v>2.0833333333333332E-2</v>
      </c>
      <c r="F61" s="85"/>
      <c r="G61" s="85">
        <f t="shared" si="33"/>
        <v>2.0833333333333332E-2</v>
      </c>
      <c r="H61" s="85">
        <f t="shared" si="33"/>
        <v>4.1666666666666664E-2</v>
      </c>
      <c r="I61" s="85">
        <f t="shared" si="33"/>
        <v>6.25E-2</v>
      </c>
      <c r="J61" s="85">
        <f t="shared" si="33"/>
        <v>8.3333333333333329E-2</v>
      </c>
      <c r="K61" s="85">
        <f t="shared" si="33"/>
        <v>0.10416666666666666</v>
      </c>
      <c r="L61" s="85">
        <f t="shared" si="33"/>
        <v>0.125</v>
      </c>
      <c r="M61" s="85">
        <f t="shared" si="33"/>
        <v>0.14583333333333331</v>
      </c>
      <c r="N61" s="85">
        <f t="shared" si="33"/>
        <v>0.16666666666666666</v>
      </c>
      <c r="O61" s="85">
        <f t="shared" si="33"/>
        <v>0.1875</v>
      </c>
      <c r="P61" s="85">
        <f t="shared" si="33"/>
        <v>0.20833333333333331</v>
      </c>
      <c r="Q61" s="85">
        <f t="shared" si="33"/>
        <v>0.22916666666666666</v>
      </c>
      <c r="R61" s="85">
        <f t="shared" si="33"/>
        <v>0.25</v>
      </c>
      <c r="S61" s="85">
        <f t="shared" si="33"/>
        <v>0.27083333333333331</v>
      </c>
      <c r="T61" s="85">
        <f t="shared" si="33"/>
        <v>0.29166666666666663</v>
      </c>
      <c r="U61" s="85">
        <f t="shared" si="33"/>
        <v>0.3125</v>
      </c>
      <c r="V61" s="85">
        <f t="shared" si="33"/>
        <v>0.33333333333333331</v>
      </c>
      <c r="W61" s="85">
        <f t="shared" si="40"/>
        <v>0.35416666666666663</v>
      </c>
      <c r="X61" s="85">
        <f t="shared" si="40"/>
        <v>0.375</v>
      </c>
      <c r="Y61" s="85">
        <f t="shared" si="40"/>
        <v>0.39583333333333331</v>
      </c>
      <c r="Z61" s="85">
        <f t="shared" si="40"/>
        <v>0.41666666666666663</v>
      </c>
      <c r="AA61" s="85">
        <f t="shared" si="40"/>
        <v>0.4375</v>
      </c>
      <c r="AB61" s="85">
        <f t="shared" si="40"/>
        <v>0.45833333333333331</v>
      </c>
      <c r="AC61" s="85">
        <f t="shared" si="40"/>
        <v>0.47916666666666663</v>
      </c>
      <c r="AD61" s="85">
        <f t="shared" si="40"/>
        <v>0.5</v>
      </c>
      <c r="AE61" s="85">
        <f t="shared" si="40"/>
        <v>0.52083333333333326</v>
      </c>
      <c r="AF61" s="85">
        <f t="shared" si="40"/>
        <v>0.54166666666666663</v>
      </c>
      <c r="AG61" s="85">
        <f t="shared" si="40"/>
        <v>0.5625</v>
      </c>
      <c r="AH61" s="85">
        <f t="shared" si="40"/>
        <v>0.58333333333333326</v>
      </c>
      <c r="AI61" s="85">
        <f t="shared" si="40"/>
        <v>0.60416666666666663</v>
      </c>
      <c r="AJ61" s="85">
        <f t="shared" si="40"/>
        <v>0.625</v>
      </c>
      <c r="AK61" s="85">
        <f t="shared" si="40"/>
        <v>0.64583333333333326</v>
      </c>
      <c r="AL61" s="85">
        <f t="shared" si="40"/>
        <v>0.66666666666666663</v>
      </c>
      <c r="AM61" s="85">
        <f t="shared" si="41"/>
        <v>0.6875</v>
      </c>
      <c r="AN61" s="85">
        <f t="shared" si="41"/>
        <v>0.70833333333333326</v>
      </c>
      <c r="AO61" s="85">
        <f t="shared" si="41"/>
        <v>0.72916666666666663</v>
      </c>
      <c r="AP61" s="85">
        <f t="shared" si="41"/>
        <v>0.75</v>
      </c>
      <c r="AQ61" s="85">
        <f t="shared" si="41"/>
        <v>0.77083333333333326</v>
      </c>
      <c r="AR61" s="85">
        <f t="shared" si="41"/>
        <v>0.79166666666666663</v>
      </c>
      <c r="AS61" s="85">
        <f t="shared" si="41"/>
        <v>0.8125</v>
      </c>
      <c r="AT61" s="85">
        <f t="shared" si="41"/>
        <v>0.83333333333333326</v>
      </c>
      <c r="AU61" s="85">
        <f t="shared" si="41"/>
        <v>0.85416666666666663</v>
      </c>
      <c r="AV61" s="85">
        <f t="shared" si="41"/>
        <v>0.875</v>
      </c>
      <c r="AW61" s="85">
        <f t="shared" si="41"/>
        <v>0.89583333333333326</v>
      </c>
      <c r="AX61" s="85">
        <f t="shared" si="41"/>
        <v>0.91666666666666663</v>
      </c>
      <c r="AY61" s="85">
        <f t="shared" si="41"/>
        <v>0.9375</v>
      </c>
      <c r="AZ61" s="85">
        <f t="shared" si="41"/>
        <v>0.95833333333333326</v>
      </c>
      <c r="BA61" s="85">
        <f t="shared" si="41"/>
        <v>0.97916666666666663</v>
      </c>
      <c r="BB61" s="85">
        <f t="shared" si="37"/>
        <v>1</v>
      </c>
      <c r="BC61" s="85">
        <f t="shared" si="37"/>
        <v>1</v>
      </c>
      <c r="BD61" s="85">
        <f t="shared" si="37"/>
        <v>1</v>
      </c>
      <c r="BE61" s="85">
        <f t="shared" si="37"/>
        <v>1</v>
      </c>
      <c r="BF61" s="85">
        <f t="shared" si="37"/>
        <v>1</v>
      </c>
      <c r="BG61" s="85">
        <f t="shared" si="37"/>
        <v>1</v>
      </c>
      <c r="BH61" s="85">
        <f t="shared" si="37"/>
        <v>1</v>
      </c>
      <c r="BI61" s="85">
        <f t="shared" si="37"/>
        <v>1</v>
      </c>
      <c r="BJ61" s="85">
        <f t="shared" si="37"/>
        <v>1</v>
      </c>
      <c r="BK61" s="85">
        <f t="shared" si="37"/>
        <v>1</v>
      </c>
      <c r="BL61" s="85">
        <f t="shared" si="37"/>
        <v>1</v>
      </c>
      <c r="BM61" s="85">
        <f t="shared" si="37"/>
        <v>1</v>
      </c>
      <c r="BN61" s="85">
        <f t="shared" si="37"/>
        <v>1</v>
      </c>
      <c r="BO61" s="85">
        <f t="shared" si="38"/>
        <v>1</v>
      </c>
      <c r="BP61" s="85">
        <f t="shared" si="38"/>
        <v>1</v>
      </c>
      <c r="BQ61" s="85">
        <f t="shared" si="38"/>
        <v>1</v>
      </c>
      <c r="BR61" s="85">
        <f t="shared" si="38"/>
        <v>1</v>
      </c>
      <c r="BS61" s="85">
        <f t="shared" si="38"/>
        <v>1</v>
      </c>
      <c r="BT61" s="85">
        <f t="shared" si="38"/>
        <v>1</v>
      </c>
      <c r="BU61" s="85">
        <f t="shared" si="38"/>
        <v>1</v>
      </c>
      <c r="BV61" s="85">
        <f t="shared" si="38"/>
        <v>1</v>
      </c>
      <c r="BW61" s="85">
        <f t="shared" si="38"/>
        <v>1</v>
      </c>
      <c r="BX61" s="85">
        <f t="shared" si="38"/>
        <v>1</v>
      </c>
      <c r="BY61" s="85">
        <f t="shared" si="38"/>
        <v>1</v>
      </c>
      <c r="BZ61" s="85">
        <f t="shared" si="38"/>
        <v>1</v>
      </c>
      <c r="CA61" s="85">
        <f t="shared" si="38"/>
        <v>1</v>
      </c>
      <c r="CB61" s="85">
        <f t="shared" si="38"/>
        <v>1</v>
      </c>
      <c r="CC61" s="85">
        <f t="shared" si="38"/>
        <v>1</v>
      </c>
      <c r="CD61" s="85">
        <f t="shared" si="38"/>
        <v>1</v>
      </c>
      <c r="CE61" s="85">
        <f t="shared" si="39"/>
        <v>1</v>
      </c>
      <c r="CF61" s="85">
        <f t="shared" si="39"/>
        <v>1</v>
      </c>
      <c r="CG61" s="85">
        <f t="shared" si="39"/>
        <v>1</v>
      </c>
      <c r="CH61" s="85">
        <f t="shared" si="39"/>
        <v>1</v>
      </c>
      <c r="CI61" s="85">
        <f t="shared" si="39"/>
        <v>1</v>
      </c>
      <c r="CJ61" s="85">
        <f t="shared" si="39"/>
        <v>1</v>
      </c>
      <c r="CK61" s="85">
        <f t="shared" si="39"/>
        <v>1</v>
      </c>
      <c r="CL61" s="85">
        <f t="shared" si="39"/>
        <v>1</v>
      </c>
      <c r="CM61" s="85">
        <f t="shared" si="39"/>
        <v>1</v>
      </c>
      <c r="CN61" s="85">
        <f t="shared" si="39"/>
        <v>1</v>
      </c>
      <c r="CO61" s="85">
        <f t="shared" si="39"/>
        <v>1</v>
      </c>
      <c r="CP61" s="85">
        <f t="shared" si="39"/>
        <v>1</v>
      </c>
      <c r="CQ61" s="85">
        <f t="shared" si="39"/>
        <v>1</v>
      </c>
      <c r="CR61" s="85">
        <f t="shared" si="39"/>
        <v>1</v>
      </c>
      <c r="CS61" s="85">
        <f t="shared" si="39"/>
        <v>1</v>
      </c>
      <c r="CT61" s="85">
        <f t="shared" ref="CT61:DR61" si="42">IF(CT$13&lt;$D61,$E61*CT$13,1)</f>
        <v>1</v>
      </c>
      <c r="CU61" s="85">
        <f t="shared" si="42"/>
        <v>1</v>
      </c>
      <c r="CV61" s="85">
        <f t="shared" si="42"/>
        <v>1</v>
      </c>
      <c r="CW61" s="85">
        <f t="shared" si="42"/>
        <v>1</v>
      </c>
      <c r="CX61" s="85">
        <f t="shared" si="42"/>
        <v>1</v>
      </c>
      <c r="CY61" s="85">
        <f t="shared" si="42"/>
        <v>1</v>
      </c>
      <c r="CZ61" s="85">
        <f t="shared" si="42"/>
        <v>1</v>
      </c>
      <c r="DA61" s="85">
        <f t="shared" si="42"/>
        <v>1</v>
      </c>
      <c r="DB61" s="85">
        <f t="shared" si="42"/>
        <v>1</v>
      </c>
      <c r="DC61" s="85">
        <f t="shared" si="42"/>
        <v>1</v>
      </c>
      <c r="DD61" s="85">
        <f t="shared" si="42"/>
        <v>1</v>
      </c>
      <c r="DE61" s="85">
        <f t="shared" si="42"/>
        <v>1</v>
      </c>
      <c r="DF61" s="85">
        <f t="shared" si="42"/>
        <v>1</v>
      </c>
      <c r="DG61" s="85">
        <f t="shared" si="42"/>
        <v>1</v>
      </c>
      <c r="DH61" s="85">
        <f t="shared" si="42"/>
        <v>1</v>
      </c>
      <c r="DI61" s="85">
        <f t="shared" si="42"/>
        <v>1</v>
      </c>
      <c r="DJ61" s="85">
        <f t="shared" si="42"/>
        <v>1</v>
      </c>
      <c r="DK61" s="85">
        <f t="shared" si="42"/>
        <v>1</v>
      </c>
      <c r="DL61" s="85">
        <f t="shared" si="42"/>
        <v>1</v>
      </c>
      <c r="DM61" s="85">
        <f t="shared" si="42"/>
        <v>1</v>
      </c>
      <c r="DN61" s="85">
        <f t="shared" si="42"/>
        <v>1</v>
      </c>
      <c r="DO61" s="85">
        <f t="shared" si="42"/>
        <v>1</v>
      </c>
      <c r="DP61" s="85">
        <f t="shared" si="42"/>
        <v>1</v>
      </c>
      <c r="DQ61" s="85">
        <f t="shared" si="42"/>
        <v>1</v>
      </c>
      <c r="DR61" s="85">
        <f t="shared" si="42"/>
        <v>1</v>
      </c>
      <c r="DS61" s="79" t="s">
        <v>32</v>
      </c>
    </row>
    <row r="62" spans="2:123" x14ac:dyDescent="0.45">
      <c r="B62" s="80">
        <f t="shared" si="7"/>
        <v>50</v>
      </c>
      <c r="C62" s="81">
        <f t="shared" si="6"/>
        <v>4.0833333333333357</v>
      </c>
      <c r="D62" s="82">
        <f t="shared" si="8"/>
        <v>49</v>
      </c>
      <c r="E62" s="83">
        <f t="shared" si="10"/>
        <v>2.0408163265306121E-2</v>
      </c>
      <c r="F62" s="85"/>
      <c r="G62" s="85">
        <f t="shared" si="33"/>
        <v>2.0408163265306121E-2</v>
      </c>
      <c r="H62" s="85">
        <f t="shared" si="33"/>
        <v>4.0816326530612242E-2</v>
      </c>
      <c r="I62" s="85">
        <f t="shared" si="33"/>
        <v>6.1224489795918366E-2</v>
      </c>
      <c r="J62" s="85">
        <f t="shared" si="33"/>
        <v>8.1632653061224483E-2</v>
      </c>
      <c r="K62" s="85">
        <f t="shared" si="33"/>
        <v>0.1020408163265306</v>
      </c>
      <c r="L62" s="85">
        <f t="shared" si="33"/>
        <v>0.12244897959183673</v>
      </c>
      <c r="M62" s="85">
        <f t="shared" si="33"/>
        <v>0.14285714285714285</v>
      </c>
      <c r="N62" s="85">
        <f t="shared" si="33"/>
        <v>0.16326530612244897</v>
      </c>
      <c r="O62" s="85">
        <f t="shared" si="33"/>
        <v>0.18367346938775508</v>
      </c>
      <c r="P62" s="85">
        <f t="shared" si="33"/>
        <v>0.2040816326530612</v>
      </c>
      <c r="Q62" s="85">
        <f t="shared" si="33"/>
        <v>0.22448979591836732</v>
      </c>
      <c r="R62" s="85">
        <f t="shared" si="33"/>
        <v>0.24489795918367346</v>
      </c>
      <c r="S62" s="85">
        <f t="shared" si="33"/>
        <v>0.26530612244897955</v>
      </c>
      <c r="T62" s="85">
        <f t="shared" si="33"/>
        <v>0.2857142857142857</v>
      </c>
      <c r="U62" s="85">
        <f t="shared" si="33"/>
        <v>0.30612244897959179</v>
      </c>
      <c r="V62" s="85">
        <f t="shared" si="33"/>
        <v>0.32653061224489793</v>
      </c>
      <c r="W62" s="85">
        <f t="shared" si="40"/>
        <v>0.34693877551020408</v>
      </c>
      <c r="X62" s="85">
        <f t="shared" si="40"/>
        <v>0.36734693877551017</v>
      </c>
      <c r="Y62" s="85">
        <f t="shared" si="40"/>
        <v>0.38775510204081631</v>
      </c>
      <c r="Z62" s="85">
        <f t="shared" si="40"/>
        <v>0.4081632653061224</v>
      </c>
      <c r="AA62" s="85">
        <f t="shared" si="40"/>
        <v>0.42857142857142855</v>
      </c>
      <c r="AB62" s="85">
        <f t="shared" si="40"/>
        <v>0.44897959183673464</v>
      </c>
      <c r="AC62" s="85">
        <f t="shared" si="40"/>
        <v>0.46938775510204078</v>
      </c>
      <c r="AD62" s="85">
        <f t="shared" si="40"/>
        <v>0.48979591836734693</v>
      </c>
      <c r="AE62" s="85">
        <f t="shared" si="40"/>
        <v>0.51020408163265307</v>
      </c>
      <c r="AF62" s="85">
        <f t="shared" si="40"/>
        <v>0.53061224489795911</v>
      </c>
      <c r="AG62" s="85">
        <f t="shared" si="40"/>
        <v>0.55102040816326525</v>
      </c>
      <c r="AH62" s="85">
        <f t="shared" si="40"/>
        <v>0.5714285714285714</v>
      </c>
      <c r="AI62" s="85">
        <f t="shared" si="40"/>
        <v>0.59183673469387754</v>
      </c>
      <c r="AJ62" s="85">
        <f t="shared" si="40"/>
        <v>0.61224489795918358</v>
      </c>
      <c r="AK62" s="85">
        <f t="shared" si="40"/>
        <v>0.63265306122448972</v>
      </c>
      <c r="AL62" s="85">
        <f t="shared" si="40"/>
        <v>0.65306122448979587</v>
      </c>
      <c r="AM62" s="85">
        <f t="shared" si="41"/>
        <v>0.67346938775510201</v>
      </c>
      <c r="AN62" s="85">
        <f t="shared" si="41"/>
        <v>0.69387755102040816</v>
      </c>
      <c r="AO62" s="85">
        <f t="shared" si="41"/>
        <v>0.71428571428571419</v>
      </c>
      <c r="AP62" s="85">
        <f t="shared" si="41"/>
        <v>0.73469387755102034</v>
      </c>
      <c r="AQ62" s="85">
        <f t="shared" si="41"/>
        <v>0.75510204081632648</v>
      </c>
      <c r="AR62" s="85">
        <f t="shared" si="41"/>
        <v>0.77551020408163263</v>
      </c>
      <c r="AS62" s="85">
        <f t="shared" si="41"/>
        <v>0.79591836734693866</v>
      </c>
      <c r="AT62" s="85">
        <f t="shared" si="41"/>
        <v>0.81632653061224481</v>
      </c>
      <c r="AU62" s="85">
        <f t="shared" si="41"/>
        <v>0.83673469387755095</v>
      </c>
      <c r="AV62" s="85">
        <f t="shared" si="41"/>
        <v>0.8571428571428571</v>
      </c>
      <c r="AW62" s="85">
        <f t="shared" si="41"/>
        <v>0.87755102040816324</v>
      </c>
      <c r="AX62" s="85">
        <f t="shared" si="41"/>
        <v>0.89795918367346927</v>
      </c>
      <c r="AY62" s="85">
        <f t="shared" si="41"/>
        <v>0.91836734693877542</v>
      </c>
      <c r="AZ62" s="85">
        <f t="shared" si="41"/>
        <v>0.93877551020408156</v>
      </c>
      <c r="BA62" s="85">
        <f t="shared" si="41"/>
        <v>0.95918367346938771</v>
      </c>
      <c r="BB62" s="85">
        <f t="shared" si="37"/>
        <v>0.97959183673469385</v>
      </c>
      <c r="BC62" s="85">
        <f t="shared" si="37"/>
        <v>1</v>
      </c>
      <c r="BD62" s="85">
        <f t="shared" si="37"/>
        <v>1</v>
      </c>
      <c r="BE62" s="85">
        <f t="shared" si="37"/>
        <v>1</v>
      </c>
      <c r="BF62" s="85">
        <f t="shared" si="37"/>
        <v>1</v>
      </c>
      <c r="BG62" s="85">
        <f t="shared" si="37"/>
        <v>1</v>
      </c>
      <c r="BH62" s="85">
        <f t="shared" si="37"/>
        <v>1</v>
      </c>
      <c r="BI62" s="85">
        <f t="shared" si="37"/>
        <v>1</v>
      </c>
      <c r="BJ62" s="85">
        <f t="shared" si="37"/>
        <v>1</v>
      </c>
      <c r="BK62" s="85">
        <f t="shared" si="37"/>
        <v>1</v>
      </c>
      <c r="BL62" s="85">
        <f t="shared" si="37"/>
        <v>1</v>
      </c>
      <c r="BM62" s="85">
        <f t="shared" si="37"/>
        <v>1</v>
      </c>
      <c r="BN62" s="85">
        <f t="shared" si="37"/>
        <v>1</v>
      </c>
      <c r="BO62" s="85">
        <f t="shared" si="38"/>
        <v>1</v>
      </c>
      <c r="BP62" s="85">
        <f t="shared" si="38"/>
        <v>1</v>
      </c>
      <c r="BQ62" s="85">
        <f t="shared" si="38"/>
        <v>1</v>
      </c>
      <c r="BR62" s="85">
        <f t="shared" si="38"/>
        <v>1</v>
      </c>
      <c r="BS62" s="85">
        <f t="shared" si="38"/>
        <v>1</v>
      </c>
      <c r="BT62" s="85">
        <f t="shared" si="38"/>
        <v>1</v>
      </c>
      <c r="BU62" s="85">
        <f t="shared" si="38"/>
        <v>1</v>
      </c>
      <c r="BV62" s="85">
        <f t="shared" si="38"/>
        <v>1</v>
      </c>
      <c r="BW62" s="85">
        <f t="shared" si="38"/>
        <v>1</v>
      </c>
      <c r="BX62" s="85">
        <f t="shared" si="38"/>
        <v>1</v>
      </c>
      <c r="BY62" s="85">
        <f t="shared" si="38"/>
        <v>1</v>
      </c>
      <c r="BZ62" s="85">
        <f t="shared" si="38"/>
        <v>1</v>
      </c>
      <c r="CA62" s="85">
        <f t="shared" si="38"/>
        <v>1</v>
      </c>
      <c r="CB62" s="85">
        <f t="shared" si="38"/>
        <v>1</v>
      </c>
      <c r="CC62" s="85">
        <f t="shared" si="38"/>
        <v>1</v>
      </c>
      <c r="CD62" s="85">
        <f t="shared" si="38"/>
        <v>1</v>
      </c>
      <c r="CE62" s="85">
        <f t="shared" ref="CE62:DR68" si="43">IF(CE$13&lt;$D62,$E62*CE$13,1)</f>
        <v>1</v>
      </c>
      <c r="CF62" s="85">
        <f t="shared" si="43"/>
        <v>1</v>
      </c>
      <c r="CG62" s="85">
        <f t="shared" si="43"/>
        <v>1</v>
      </c>
      <c r="CH62" s="85">
        <f t="shared" si="43"/>
        <v>1</v>
      </c>
      <c r="CI62" s="85">
        <f t="shared" si="43"/>
        <v>1</v>
      </c>
      <c r="CJ62" s="85">
        <f t="shared" si="43"/>
        <v>1</v>
      </c>
      <c r="CK62" s="85">
        <f t="shared" si="43"/>
        <v>1</v>
      </c>
      <c r="CL62" s="85">
        <f t="shared" si="43"/>
        <v>1</v>
      </c>
      <c r="CM62" s="85">
        <f t="shared" si="43"/>
        <v>1</v>
      </c>
      <c r="CN62" s="85">
        <f t="shared" si="43"/>
        <v>1</v>
      </c>
      <c r="CO62" s="85">
        <f t="shared" si="43"/>
        <v>1</v>
      </c>
      <c r="CP62" s="85">
        <f t="shared" si="43"/>
        <v>1</v>
      </c>
      <c r="CQ62" s="85">
        <f t="shared" si="43"/>
        <v>1</v>
      </c>
      <c r="CR62" s="85">
        <f t="shared" si="43"/>
        <v>1</v>
      </c>
      <c r="CS62" s="85">
        <f t="shared" si="43"/>
        <v>1</v>
      </c>
      <c r="CT62" s="85">
        <f t="shared" si="43"/>
        <v>1</v>
      </c>
      <c r="CU62" s="85">
        <f t="shared" si="43"/>
        <v>1</v>
      </c>
      <c r="CV62" s="85">
        <f t="shared" si="43"/>
        <v>1</v>
      </c>
      <c r="CW62" s="85">
        <f t="shared" si="43"/>
        <v>1</v>
      </c>
      <c r="CX62" s="85">
        <f t="shared" si="43"/>
        <v>1</v>
      </c>
      <c r="CY62" s="85">
        <f t="shared" si="43"/>
        <v>1</v>
      </c>
      <c r="CZ62" s="85">
        <f t="shared" si="43"/>
        <v>1</v>
      </c>
      <c r="DA62" s="85">
        <f t="shared" si="43"/>
        <v>1</v>
      </c>
      <c r="DB62" s="85">
        <f t="shared" si="43"/>
        <v>1</v>
      </c>
      <c r="DC62" s="85">
        <f t="shared" si="43"/>
        <v>1</v>
      </c>
      <c r="DD62" s="85">
        <f t="shared" si="43"/>
        <v>1</v>
      </c>
      <c r="DE62" s="85">
        <f t="shared" si="43"/>
        <v>1</v>
      </c>
      <c r="DF62" s="85">
        <f t="shared" si="43"/>
        <v>1</v>
      </c>
      <c r="DG62" s="85">
        <f t="shared" si="43"/>
        <v>1</v>
      </c>
      <c r="DH62" s="85">
        <f t="shared" si="43"/>
        <v>1</v>
      </c>
      <c r="DI62" s="85">
        <f t="shared" si="43"/>
        <v>1</v>
      </c>
      <c r="DJ62" s="85">
        <f t="shared" si="43"/>
        <v>1</v>
      </c>
      <c r="DK62" s="85">
        <f t="shared" si="43"/>
        <v>1</v>
      </c>
      <c r="DL62" s="85">
        <f t="shared" si="43"/>
        <v>1</v>
      </c>
      <c r="DM62" s="85">
        <f t="shared" si="43"/>
        <v>1</v>
      </c>
      <c r="DN62" s="85">
        <f t="shared" si="43"/>
        <v>1</v>
      </c>
      <c r="DO62" s="85">
        <f t="shared" si="43"/>
        <v>1</v>
      </c>
      <c r="DP62" s="85">
        <f t="shared" si="43"/>
        <v>1</v>
      </c>
      <c r="DQ62" s="85">
        <f t="shared" si="43"/>
        <v>1</v>
      </c>
      <c r="DR62" s="85">
        <f t="shared" si="43"/>
        <v>1</v>
      </c>
      <c r="DS62" s="79" t="s">
        <v>32</v>
      </c>
    </row>
    <row r="63" spans="2:123" x14ac:dyDescent="0.45">
      <c r="B63" s="80">
        <f t="shared" si="7"/>
        <v>51</v>
      </c>
      <c r="C63" s="81">
        <f t="shared" si="6"/>
        <v>4.1666666666666687</v>
      </c>
      <c r="D63" s="82">
        <f t="shared" si="8"/>
        <v>50</v>
      </c>
      <c r="E63" s="83">
        <f t="shared" si="10"/>
        <v>0.02</v>
      </c>
      <c r="F63" s="85"/>
      <c r="G63" s="85">
        <f t="shared" si="33"/>
        <v>0.02</v>
      </c>
      <c r="H63" s="85">
        <f t="shared" si="33"/>
        <v>0.04</v>
      </c>
      <c r="I63" s="85">
        <f t="shared" si="33"/>
        <v>0.06</v>
      </c>
      <c r="J63" s="85">
        <f t="shared" si="33"/>
        <v>0.08</v>
      </c>
      <c r="K63" s="85">
        <f t="shared" si="33"/>
        <v>0.1</v>
      </c>
      <c r="L63" s="85">
        <f t="shared" si="33"/>
        <v>0.12</v>
      </c>
      <c r="M63" s="85">
        <f t="shared" si="33"/>
        <v>0.14000000000000001</v>
      </c>
      <c r="N63" s="85">
        <f t="shared" si="33"/>
        <v>0.16</v>
      </c>
      <c r="O63" s="85">
        <f t="shared" si="33"/>
        <v>0.18</v>
      </c>
      <c r="P63" s="85">
        <f t="shared" si="33"/>
        <v>0.2</v>
      </c>
      <c r="Q63" s="85">
        <f t="shared" si="33"/>
        <v>0.22</v>
      </c>
      <c r="R63" s="85">
        <f t="shared" si="33"/>
        <v>0.24</v>
      </c>
      <c r="S63" s="85">
        <f t="shared" si="33"/>
        <v>0.26</v>
      </c>
      <c r="T63" s="85">
        <f t="shared" si="33"/>
        <v>0.28000000000000003</v>
      </c>
      <c r="U63" s="85">
        <f t="shared" si="33"/>
        <v>0.3</v>
      </c>
      <c r="V63" s="85">
        <f t="shared" si="33"/>
        <v>0.32</v>
      </c>
      <c r="W63" s="85">
        <f t="shared" si="40"/>
        <v>0.34</v>
      </c>
      <c r="X63" s="85">
        <f t="shared" si="40"/>
        <v>0.36</v>
      </c>
      <c r="Y63" s="85">
        <f t="shared" si="40"/>
        <v>0.38</v>
      </c>
      <c r="Z63" s="85">
        <f t="shared" si="40"/>
        <v>0.4</v>
      </c>
      <c r="AA63" s="85">
        <f t="shared" si="40"/>
        <v>0.42</v>
      </c>
      <c r="AB63" s="85">
        <f t="shared" si="40"/>
        <v>0.44</v>
      </c>
      <c r="AC63" s="85">
        <f t="shared" si="40"/>
        <v>0.46</v>
      </c>
      <c r="AD63" s="85">
        <f t="shared" si="40"/>
        <v>0.48</v>
      </c>
      <c r="AE63" s="85">
        <f t="shared" si="40"/>
        <v>0.5</v>
      </c>
      <c r="AF63" s="85">
        <f t="shared" si="40"/>
        <v>0.52</v>
      </c>
      <c r="AG63" s="85">
        <f t="shared" si="40"/>
        <v>0.54</v>
      </c>
      <c r="AH63" s="85">
        <f t="shared" si="40"/>
        <v>0.56000000000000005</v>
      </c>
      <c r="AI63" s="85">
        <f t="shared" si="40"/>
        <v>0.57999999999999996</v>
      </c>
      <c r="AJ63" s="85">
        <f t="shared" si="40"/>
        <v>0.6</v>
      </c>
      <c r="AK63" s="85">
        <f t="shared" si="40"/>
        <v>0.62</v>
      </c>
      <c r="AL63" s="85">
        <f t="shared" si="40"/>
        <v>0.64</v>
      </c>
      <c r="AM63" s="85">
        <f t="shared" si="41"/>
        <v>0.66</v>
      </c>
      <c r="AN63" s="85">
        <f t="shared" si="41"/>
        <v>0.68</v>
      </c>
      <c r="AO63" s="85">
        <f t="shared" si="41"/>
        <v>0.70000000000000007</v>
      </c>
      <c r="AP63" s="85">
        <f t="shared" si="41"/>
        <v>0.72</v>
      </c>
      <c r="AQ63" s="85">
        <f t="shared" si="41"/>
        <v>0.74</v>
      </c>
      <c r="AR63" s="85">
        <f t="shared" si="41"/>
        <v>0.76</v>
      </c>
      <c r="AS63" s="85">
        <f t="shared" si="41"/>
        <v>0.78</v>
      </c>
      <c r="AT63" s="85">
        <f t="shared" si="41"/>
        <v>0.8</v>
      </c>
      <c r="AU63" s="85">
        <f t="shared" si="41"/>
        <v>0.82000000000000006</v>
      </c>
      <c r="AV63" s="85">
        <f t="shared" si="41"/>
        <v>0.84</v>
      </c>
      <c r="AW63" s="85">
        <f t="shared" si="41"/>
        <v>0.86</v>
      </c>
      <c r="AX63" s="85">
        <f t="shared" si="41"/>
        <v>0.88</v>
      </c>
      <c r="AY63" s="85">
        <f t="shared" si="41"/>
        <v>0.9</v>
      </c>
      <c r="AZ63" s="85">
        <f t="shared" si="41"/>
        <v>0.92</v>
      </c>
      <c r="BA63" s="85">
        <f t="shared" si="41"/>
        <v>0.94000000000000006</v>
      </c>
      <c r="BB63" s="85">
        <f t="shared" si="37"/>
        <v>0.96</v>
      </c>
      <c r="BC63" s="85">
        <f t="shared" si="37"/>
        <v>0.98</v>
      </c>
      <c r="BD63" s="85">
        <f t="shared" si="37"/>
        <v>1</v>
      </c>
      <c r="BE63" s="85">
        <f t="shared" si="37"/>
        <v>1</v>
      </c>
      <c r="BF63" s="85">
        <f t="shared" si="37"/>
        <v>1</v>
      </c>
      <c r="BG63" s="85">
        <f t="shared" si="37"/>
        <v>1</v>
      </c>
      <c r="BH63" s="85">
        <f t="shared" si="37"/>
        <v>1</v>
      </c>
      <c r="BI63" s="85">
        <f t="shared" si="37"/>
        <v>1</v>
      </c>
      <c r="BJ63" s="85">
        <f t="shared" si="37"/>
        <v>1</v>
      </c>
      <c r="BK63" s="85">
        <f t="shared" si="37"/>
        <v>1</v>
      </c>
      <c r="BL63" s="85">
        <f t="shared" si="37"/>
        <v>1</v>
      </c>
      <c r="BM63" s="85">
        <f t="shared" si="37"/>
        <v>1</v>
      </c>
      <c r="BN63" s="85">
        <f t="shared" si="37"/>
        <v>1</v>
      </c>
      <c r="BO63" s="85">
        <f t="shared" si="38"/>
        <v>1</v>
      </c>
      <c r="BP63" s="85">
        <f t="shared" si="38"/>
        <v>1</v>
      </c>
      <c r="BQ63" s="85">
        <f t="shared" si="38"/>
        <v>1</v>
      </c>
      <c r="BR63" s="85">
        <f t="shared" si="38"/>
        <v>1</v>
      </c>
      <c r="BS63" s="85">
        <f t="shared" si="38"/>
        <v>1</v>
      </c>
      <c r="BT63" s="85">
        <f t="shared" si="38"/>
        <v>1</v>
      </c>
      <c r="BU63" s="85">
        <f t="shared" si="38"/>
        <v>1</v>
      </c>
      <c r="BV63" s="85">
        <f t="shared" si="38"/>
        <v>1</v>
      </c>
      <c r="BW63" s="85">
        <f t="shared" si="38"/>
        <v>1</v>
      </c>
      <c r="BX63" s="85">
        <f t="shared" si="38"/>
        <v>1</v>
      </c>
      <c r="BY63" s="85">
        <f t="shared" si="38"/>
        <v>1</v>
      </c>
      <c r="BZ63" s="85">
        <f t="shared" si="38"/>
        <v>1</v>
      </c>
      <c r="CA63" s="85">
        <f t="shared" si="38"/>
        <v>1</v>
      </c>
      <c r="CB63" s="85">
        <f t="shared" si="38"/>
        <v>1</v>
      </c>
      <c r="CC63" s="85">
        <f t="shared" si="38"/>
        <v>1</v>
      </c>
      <c r="CD63" s="85">
        <f t="shared" si="38"/>
        <v>1</v>
      </c>
      <c r="CE63" s="85">
        <f t="shared" si="43"/>
        <v>1</v>
      </c>
      <c r="CF63" s="85">
        <f t="shared" si="43"/>
        <v>1</v>
      </c>
      <c r="CG63" s="85">
        <f t="shared" si="43"/>
        <v>1</v>
      </c>
      <c r="CH63" s="85">
        <f t="shared" si="43"/>
        <v>1</v>
      </c>
      <c r="CI63" s="85">
        <f t="shared" si="43"/>
        <v>1</v>
      </c>
      <c r="CJ63" s="85">
        <f t="shared" si="43"/>
        <v>1</v>
      </c>
      <c r="CK63" s="85">
        <f t="shared" si="43"/>
        <v>1</v>
      </c>
      <c r="CL63" s="85">
        <f t="shared" si="43"/>
        <v>1</v>
      </c>
      <c r="CM63" s="85">
        <f t="shared" si="43"/>
        <v>1</v>
      </c>
      <c r="CN63" s="85">
        <f t="shared" si="43"/>
        <v>1</v>
      </c>
      <c r="CO63" s="85">
        <f t="shared" si="43"/>
        <v>1</v>
      </c>
      <c r="CP63" s="85">
        <f t="shared" si="43"/>
        <v>1</v>
      </c>
      <c r="CQ63" s="85">
        <f t="shared" si="43"/>
        <v>1</v>
      </c>
      <c r="CR63" s="85">
        <f t="shared" si="43"/>
        <v>1</v>
      </c>
      <c r="CS63" s="85">
        <f t="shared" si="43"/>
        <v>1</v>
      </c>
      <c r="CT63" s="85">
        <f t="shared" si="43"/>
        <v>1</v>
      </c>
      <c r="CU63" s="85">
        <f t="shared" si="43"/>
        <v>1</v>
      </c>
      <c r="CV63" s="85">
        <f t="shared" si="43"/>
        <v>1</v>
      </c>
      <c r="CW63" s="85">
        <f t="shared" si="43"/>
        <v>1</v>
      </c>
      <c r="CX63" s="85">
        <f t="shared" si="43"/>
        <v>1</v>
      </c>
      <c r="CY63" s="85">
        <f t="shared" si="43"/>
        <v>1</v>
      </c>
      <c r="CZ63" s="85">
        <f t="shared" si="43"/>
        <v>1</v>
      </c>
      <c r="DA63" s="85">
        <f t="shared" si="43"/>
        <v>1</v>
      </c>
      <c r="DB63" s="85">
        <f t="shared" si="43"/>
        <v>1</v>
      </c>
      <c r="DC63" s="85">
        <f t="shared" si="43"/>
        <v>1</v>
      </c>
      <c r="DD63" s="85">
        <f t="shared" si="43"/>
        <v>1</v>
      </c>
      <c r="DE63" s="85">
        <f t="shared" si="43"/>
        <v>1</v>
      </c>
      <c r="DF63" s="85">
        <f t="shared" si="43"/>
        <v>1</v>
      </c>
      <c r="DG63" s="85">
        <f t="shared" si="43"/>
        <v>1</v>
      </c>
      <c r="DH63" s="85">
        <f t="shared" si="43"/>
        <v>1</v>
      </c>
      <c r="DI63" s="85">
        <f t="shared" si="43"/>
        <v>1</v>
      </c>
      <c r="DJ63" s="85">
        <f t="shared" si="43"/>
        <v>1</v>
      </c>
      <c r="DK63" s="85">
        <f t="shared" si="43"/>
        <v>1</v>
      </c>
      <c r="DL63" s="85">
        <f t="shared" si="43"/>
        <v>1</v>
      </c>
      <c r="DM63" s="85">
        <f t="shared" si="43"/>
        <v>1</v>
      </c>
      <c r="DN63" s="85">
        <f t="shared" si="43"/>
        <v>1</v>
      </c>
      <c r="DO63" s="85">
        <f t="shared" si="43"/>
        <v>1</v>
      </c>
      <c r="DP63" s="85">
        <f t="shared" si="43"/>
        <v>1</v>
      </c>
      <c r="DQ63" s="85">
        <f t="shared" si="43"/>
        <v>1</v>
      </c>
      <c r="DR63" s="85">
        <f t="shared" si="43"/>
        <v>1</v>
      </c>
      <c r="DS63" s="79" t="s">
        <v>32</v>
      </c>
    </row>
    <row r="64" spans="2:123" x14ac:dyDescent="0.45">
      <c r="B64" s="80">
        <f t="shared" si="7"/>
        <v>52</v>
      </c>
      <c r="C64" s="81">
        <f t="shared" si="6"/>
        <v>4.2500000000000018</v>
      </c>
      <c r="D64" s="82">
        <f t="shared" si="8"/>
        <v>51</v>
      </c>
      <c r="E64" s="83">
        <f t="shared" si="10"/>
        <v>1.9607843137254902E-2</v>
      </c>
      <c r="F64" s="85"/>
      <c r="G64" s="85">
        <f t="shared" si="33"/>
        <v>1.9607843137254902E-2</v>
      </c>
      <c r="H64" s="85">
        <f t="shared" si="33"/>
        <v>3.9215686274509803E-2</v>
      </c>
      <c r="I64" s="85">
        <f t="shared" si="33"/>
        <v>5.8823529411764705E-2</v>
      </c>
      <c r="J64" s="85">
        <f t="shared" si="33"/>
        <v>7.8431372549019607E-2</v>
      </c>
      <c r="K64" s="85">
        <f t="shared" si="33"/>
        <v>9.8039215686274508E-2</v>
      </c>
      <c r="L64" s="85">
        <f t="shared" si="33"/>
        <v>0.11764705882352941</v>
      </c>
      <c r="M64" s="85">
        <f t="shared" si="33"/>
        <v>0.13725490196078433</v>
      </c>
      <c r="N64" s="85">
        <f t="shared" si="33"/>
        <v>0.15686274509803921</v>
      </c>
      <c r="O64" s="85">
        <f t="shared" si="33"/>
        <v>0.1764705882352941</v>
      </c>
      <c r="P64" s="85">
        <f t="shared" si="33"/>
        <v>0.19607843137254902</v>
      </c>
      <c r="Q64" s="85">
        <f t="shared" si="33"/>
        <v>0.21568627450980393</v>
      </c>
      <c r="R64" s="85">
        <f t="shared" si="33"/>
        <v>0.23529411764705882</v>
      </c>
      <c r="S64" s="85">
        <f t="shared" si="33"/>
        <v>0.25490196078431371</v>
      </c>
      <c r="T64" s="85">
        <f t="shared" si="33"/>
        <v>0.27450980392156865</v>
      </c>
      <c r="U64" s="85">
        <f t="shared" si="33"/>
        <v>0.29411764705882354</v>
      </c>
      <c r="V64" s="85">
        <f t="shared" si="33"/>
        <v>0.31372549019607843</v>
      </c>
      <c r="W64" s="85">
        <f t="shared" si="40"/>
        <v>0.33333333333333331</v>
      </c>
      <c r="X64" s="85">
        <f t="shared" si="40"/>
        <v>0.3529411764705882</v>
      </c>
      <c r="Y64" s="85">
        <f t="shared" si="40"/>
        <v>0.37254901960784315</v>
      </c>
      <c r="Z64" s="85">
        <f t="shared" si="40"/>
        <v>0.39215686274509803</v>
      </c>
      <c r="AA64" s="85">
        <f t="shared" si="40"/>
        <v>0.41176470588235292</v>
      </c>
      <c r="AB64" s="85">
        <f t="shared" si="40"/>
        <v>0.43137254901960786</v>
      </c>
      <c r="AC64" s="85">
        <f t="shared" si="40"/>
        <v>0.45098039215686275</v>
      </c>
      <c r="AD64" s="85">
        <f t="shared" si="40"/>
        <v>0.47058823529411764</v>
      </c>
      <c r="AE64" s="85">
        <f t="shared" si="40"/>
        <v>0.49019607843137253</v>
      </c>
      <c r="AF64" s="85">
        <f t="shared" si="40"/>
        <v>0.50980392156862742</v>
      </c>
      <c r="AG64" s="85">
        <f t="shared" si="40"/>
        <v>0.52941176470588236</v>
      </c>
      <c r="AH64" s="85">
        <f t="shared" si="40"/>
        <v>0.5490196078431373</v>
      </c>
      <c r="AI64" s="85">
        <f t="shared" si="40"/>
        <v>0.56862745098039214</v>
      </c>
      <c r="AJ64" s="85">
        <f t="shared" si="40"/>
        <v>0.58823529411764708</v>
      </c>
      <c r="AK64" s="85">
        <f t="shared" si="40"/>
        <v>0.60784313725490191</v>
      </c>
      <c r="AL64" s="85">
        <f t="shared" si="40"/>
        <v>0.62745098039215685</v>
      </c>
      <c r="AM64" s="85">
        <f t="shared" si="41"/>
        <v>0.6470588235294118</v>
      </c>
      <c r="AN64" s="85">
        <f t="shared" si="41"/>
        <v>0.66666666666666663</v>
      </c>
      <c r="AO64" s="85">
        <f t="shared" si="41"/>
        <v>0.68627450980392157</v>
      </c>
      <c r="AP64" s="85">
        <f t="shared" si="41"/>
        <v>0.70588235294117641</v>
      </c>
      <c r="AQ64" s="85">
        <f t="shared" si="41"/>
        <v>0.72549019607843135</v>
      </c>
      <c r="AR64" s="85">
        <f t="shared" si="41"/>
        <v>0.74509803921568629</v>
      </c>
      <c r="AS64" s="85">
        <f t="shared" si="41"/>
        <v>0.76470588235294112</v>
      </c>
      <c r="AT64" s="85">
        <f t="shared" si="41"/>
        <v>0.78431372549019607</v>
      </c>
      <c r="AU64" s="85">
        <f t="shared" si="41"/>
        <v>0.80392156862745101</v>
      </c>
      <c r="AV64" s="85">
        <f t="shared" si="41"/>
        <v>0.82352941176470584</v>
      </c>
      <c r="AW64" s="85">
        <f t="shared" si="41"/>
        <v>0.84313725490196079</v>
      </c>
      <c r="AX64" s="85">
        <f t="shared" si="41"/>
        <v>0.86274509803921573</v>
      </c>
      <c r="AY64" s="85">
        <f t="shared" si="41"/>
        <v>0.88235294117647056</v>
      </c>
      <c r="AZ64" s="85">
        <f t="shared" si="41"/>
        <v>0.90196078431372551</v>
      </c>
      <c r="BA64" s="85">
        <f t="shared" si="41"/>
        <v>0.92156862745098034</v>
      </c>
      <c r="BB64" s="85">
        <f t="shared" si="37"/>
        <v>0.94117647058823528</v>
      </c>
      <c r="BC64" s="85">
        <f t="shared" si="37"/>
        <v>0.96078431372549022</v>
      </c>
      <c r="BD64" s="85">
        <f t="shared" si="37"/>
        <v>0.98039215686274506</v>
      </c>
      <c r="BE64" s="85">
        <f t="shared" si="37"/>
        <v>1</v>
      </c>
      <c r="BF64" s="85">
        <f t="shared" si="37"/>
        <v>1</v>
      </c>
      <c r="BG64" s="85">
        <f t="shared" si="37"/>
        <v>1</v>
      </c>
      <c r="BH64" s="85">
        <f t="shared" si="37"/>
        <v>1</v>
      </c>
      <c r="BI64" s="85">
        <f t="shared" si="37"/>
        <v>1</v>
      </c>
      <c r="BJ64" s="85">
        <f t="shared" si="37"/>
        <v>1</v>
      </c>
      <c r="BK64" s="85">
        <f t="shared" si="37"/>
        <v>1</v>
      </c>
      <c r="BL64" s="85">
        <f t="shared" si="37"/>
        <v>1</v>
      </c>
      <c r="BM64" s="85">
        <f t="shared" si="37"/>
        <v>1</v>
      </c>
      <c r="BN64" s="85">
        <f t="shared" si="37"/>
        <v>1</v>
      </c>
      <c r="BO64" s="85">
        <f t="shared" si="38"/>
        <v>1</v>
      </c>
      <c r="BP64" s="85">
        <f t="shared" si="38"/>
        <v>1</v>
      </c>
      <c r="BQ64" s="85">
        <f t="shared" si="38"/>
        <v>1</v>
      </c>
      <c r="BR64" s="85">
        <f t="shared" si="38"/>
        <v>1</v>
      </c>
      <c r="BS64" s="85">
        <f t="shared" si="38"/>
        <v>1</v>
      </c>
      <c r="BT64" s="85">
        <f t="shared" si="38"/>
        <v>1</v>
      </c>
      <c r="BU64" s="85">
        <f t="shared" si="38"/>
        <v>1</v>
      </c>
      <c r="BV64" s="85">
        <f t="shared" si="38"/>
        <v>1</v>
      </c>
      <c r="BW64" s="85">
        <f t="shared" si="38"/>
        <v>1</v>
      </c>
      <c r="BX64" s="85">
        <f t="shared" si="38"/>
        <v>1</v>
      </c>
      <c r="BY64" s="85">
        <f t="shared" si="38"/>
        <v>1</v>
      </c>
      <c r="BZ64" s="85">
        <f t="shared" si="38"/>
        <v>1</v>
      </c>
      <c r="CA64" s="85">
        <f t="shared" si="38"/>
        <v>1</v>
      </c>
      <c r="CB64" s="85">
        <f t="shared" si="38"/>
        <v>1</v>
      </c>
      <c r="CC64" s="85">
        <f t="shared" si="38"/>
        <v>1</v>
      </c>
      <c r="CD64" s="85">
        <f t="shared" si="38"/>
        <v>1</v>
      </c>
      <c r="CE64" s="85">
        <f t="shared" si="43"/>
        <v>1</v>
      </c>
      <c r="CF64" s="85">
        <f t="shared" si="43"/>
        <v>1</v>
      </c>
      <c r="CG64" s="85">
        <f t="shared" si="43"/>
        <v>1</v>
      </c>
      <c r="CH64" s="85">
        <f t="shared" si="43"/>
        <v>1</v>
      </c>
      <c r="CI64" s="85">
        <f t="shared" si="43"/>
        <v>1</v>
      </c>
      <c r="CJ64" s="85">
        <f t="shared" si="43"/>
        <v>1</v>
      </c>
      <c r="CK64" s="85">
        <f t="shared" si="43"/>
        <v>1</v>
      </c>
      <c r="CL64" s="85">
        <f t="shared" si="43"/>
        <v>1</v>
      </c>
      <c r="CM64" s="85">
        <f t="shared" si="43"/>
        <v>1</v>
      </c>
      <c r="CN64" s="85">
        <f t="shared" si="43"/>
        <v>1</v>
      </c>
      <c r="CO64" s="85">
        <f t="shared" si="43"/>
        <v>1</v>
      </c>
      <c r="CP64" s="85">
        <f t="shared" si="43"/>
        <v>1</v>
      </c>
      <c r="CQ64" s="85">
        <f t="shared" si="43"/>
        <v>1</v>
      </c>
      <c r="CR64" s="85">
        <f t="shared" si="43"/>
        <v>1</v>
      </c>
      <c r="CS64" s="85">
        <f t="shared" si="43"/>
        <v>1</v>
      </c>
      <c r="CT64" s="85">
        <f t="shared" si="43"/>
        <v>1</v>
      </c>
      <c r="CU64" s="85">
        <f t="shared" si="43"/>
        <v>1</v>
      </c>
      <c r="CV64" s="85">
        <f t="shared" si="43"/>
        <v>1</v>
      </c>
      <c r="CW64" s="85">
        <f t="shared" si="43"/>
        <v>1</v>
      </c>
      <c r="CX64" s="85">
        <f t="shared" si="43"/>
        <v>1</v>
      </c>
      <c r="CY64" s="85">
        <f t="shared" si="43"/>
        <v>1</v>
      </c>
      <c r="CZ64" s="85">
        <f t="shared" si="43"/>
        <v>1</v>
      </c>
      <c r="DA64" s="85">
        <f t="shared" si="43"/>
        <v>1</v>
      </c>
      <c r="DB64" s="85">
        <f t="shared" si="43"/>
        <v>1</v>
      </c>
      <c r="DC64" s="85">
        <f t="shared" si="43"/>
        <v>1</v>
      </c>
      <c r="DD64" s="85">
        <f t="shared" si="43"/>
        <v>1</v>
      </c>
      <c r="DE64" s="85">
        <f t="shared" si="43"/>
        <v>1</v>
      </c>
      <c r="DF64" s="85">
        <f t="shared" si="43"/>
        <v>1</v>
      </c>
      <c r="DG64" s="85">
        <f t="shared" si="43"/>
        <v>1</v>
      </c>
      <c r="DH64" s="85">
        <f t="shared" si="43"/>
        <v>1</v>
      </c>
      <c r="DI64" s="85">
        <f t="shared" si="43"/>
        <v>1</v>
      </c>
      <c r="DJ64" s="85">
        <f t="shared" si="43"/>
        <v>1</v>
      </c>
      <c r="DK64" s="85">
        <f t="shared" si="43"/>
        <v>1</v>
      </c>
      <c r="DL64" s="85">
        <f t="shared" si="43"/>
        <v>1</v>
      </c>
      <c r="DM64" s="85">
        <f t="shared" si="43"/>
        <v>1</v>
      </c>
      <c r="DN64" s="85">
        <f t="shared" si="43"/>
        <v>1</v>
      </c>
      <c r="DO64" s="85">
        <f t="shared" si="43"/>
        <v>1</v>
      </c>
      <c r="DP64" s="85">
        <f t="shared" si="43"/>
        <v>1</v>
      </c>
      <c r="DQ64" s="85">
        <f t="shared" si="43"/>
        <v>1</v>
      </c>
      <c r="DR64" s="85">
        <f t="shared" si="43"/>
        <v>1</v>
      </c>
      <c r="DS64" s="79" t="s">
        <v>32</v>
      </c>
    </row>
    <row r="65" spans="2:123" x14ac:dyDescent="0.45">
      <c r="B65" s="80">
        <f t="shared" si="7"/>
        <v>53</v>
      </c>
      <c r="C65" s="81">
        <f t="shared" si="6"/>
        <v>4.3333333333333348</v>
      </c>
      <c r="D65" s="82">
        <f t="shared" si="8"/>
        <v>52</v>
      </c>
      <c r="E65" s="83">
        <f t="shared" si="10"/>
        <v>1.9230769230769232E-2</v>
      </c>
      <c r="F65" s="85"/>
      <c r="G65" s="85">
        <f t="shared" si="33"/>
        <v>1.9230769230769232E-2</v>
      </c>
      <c r="H65" s="85">
        <f t="shared" si="33"/>
        <v>3.8461538461538464E-2</v>
      </c>
      <c r="I65" s="85">
        <f t="shared" si="33"/>
        <v>5.7692307692307696E-2</v>
      </c>
      <c r="J65" s="85">
        <f t="shared" si="33"/>
        <v>7.6923076923076927E-2</v>
      </c>
      <c r="K65" s="85">
        <f t="shared" si="33"/>
        <v>9.6153846153846159E-2</v>
      </c>
      <c r="L65" s="85">
        <f t="shared" si="33"/>
        <v>0.11538461538461539</v>
      </c>
      <c r="M65" s="85">
        <f t="shared" si="33"/>
        <v>0.13461538461538464</v>
      </c>
      <c r="N65" s="85">
        <f t="shared" si="33"/>
        <v>0.15384615384615385</v>
      </c>
      <c r="O65" s="85">
        <f t="shared" si="33"/>
        <v>0.17307692307692307</v>
      </c>
      <c r="P65" s="85">
        <f t="shared" si="33"/>
        <v>0.19230769230769232</v>
      </c>
      <c r="Q65" s="85">
        <f t="shared" si="33"/>
        <v>0.21153846153846156</v>
      </c>
      <c r="R65" s="85">
        <f t="shared" si="33"/>
        <v>0.23076923076923078</v>
      </c>
      <c r="S65" s="85">
        <f t="shared" si="33"/>
        <v>0.25</v>
      </c>
      <c r="T65" s="85">
        <f t="shared" si="33"/>
        <v>0.26923076923076927</v>
      </c>
      <c r="U65" s="85">
        <f t="shared" si="33"/>
        <v>0.28846153846153849</v>
      </c>
      <c r="V65" s="85">
        <f t="shared" si="33"/>
        <v>0.30769230769230771</v>
      </c>
      <c r="W65" s="85">
        <f t="shared" si="40"/>
        <v>0.32692307692307693</v>
      </c>
      <c r="X65" s="85">
        <f t="shared" si="40"/>
        <v>0.34615384615384615</v>
      </c>
      <c r="Y65" s="85">
        <f t="shared" si="40"/>
        <v>0.36538461538461542</v>
      </c>
      <c r="Z65" s="85">
        <f t="shared" si="40"/>
        <v>0.38461538461538464</v>
      </c>
      <c r="AA65" s="85">
        <f t="shared" si="40"/>
        <v>0.40384615384615385</v>
      </c>
      <c r="AB65" s="85">
        <f t="shared" si="40"/>
        <v>0.42307692307692313</v>
      </c>
      <c r="AC65" s="85">
        <f t="shared" si="40"/>
        <v>0.44230769230769235</v>
      </c>
      <c r="AD65" s="85">
        <f t="shared" si="40"/>
        <v>0.46153846153846156</v>
      </c>
      <c r="AE65" s="85">
        <f t="shared" si="40"/>
        <v>0.48076923076923078</v>
      </c>
      <c r="AF65" s="85">
        <f t="shared" si="40"/>
        <v>0.5</v>
      </c>
      <c r="AG65" s="85">
        <f t="shared" si="40"/>
        <v>0.51923076923076927</v>
      </c>
      <c r="AH65" s="85">
        <f t="shared" si="40"/>
        <v>0.53846153846153855</v>
      </c>
      <c r="AI65" s="85">
        <f t="shared" si="40"/>
        <v>0.55769230769230771</v>
      </c>
      <c r="AJ65" s="85">
        <f t="shared" si="40"/>
        <v>0.57692307692307698</v>
      </c>
      <c r="AK65" s="85">
        <f t="shared" si="40"/>
        <v>0.59615384615384615</v>
      </c>
      <c r="AL65" s="85">
        <f t="shared" si="40"/>
        <v>0.61538461538461542</v>
      </c>
      <c r="AM65" s="85">
        <f t="shared" si="41"/>
        <v>0.63461538461538469</v>
      </c>
      <c r="AN65" s="85">
        <f t="shared" si="41"/>
        <v>0.65384615384615385</v>
      </c>
      <c r="AO65" s="85">
        <f t="shared" si="41"/>
        <v>0.67307692307692313</v>
      </c>
      <c r="AP65" s="85">
        <f t="shared" si="41"/>
        <v>0.69230769230769229</v>
      </c>
      <c r="AQ65" s="85">
        <f t="shared" si="41"/>
        <v>0.71153846153846156</v>
      </c>
      <c r="AR65" s="85">
        <f t="shared" si="41"/>
        <v>0.73076923076923084</v>
      </c>
      <c r="AS65" s="85">
        <f t="shared" si="41"/>
        <v>0.75</v>
      </c>
      <c r="AT65" s="85">
        <f t="shared" si="41"/>
        <v>0.76923076923076927</v>
      </c>
      <c r="AU65" s="85">
        <f t="shared" si="41"/>
        <v>0.78846153846153855</v>
      </c>
      <c r="AV65" s="85">
        <f t="shared" si="41"/>
        <v>0.80769230769230771</v>
      </c>
      <c r="AW65" s="85">
        <f t="shared" si="41"/>
        <v>0.82692307692307698</v>
      </c>
      <c r="AX65" s="85">
        <f t="shared" si="41"/>
        <v>0.84615384615384626</v>
      </c>
      <c r="AY65" s="85">
        <f t="shared" si="41"/>
        <v>0.86538461538461542</v>
      </c>
      <c r="AZ65" s="85">
        <f t="shared" si="41"/>
        <v>0.88461538461538469</v>
      </c>
      <c r="BA65" s="85">
        <f t="shared" si="41"/>
        <v>0.90384615384615385</v>
      </c>
      <c r="BB65" s="85">
        <f t="shared" si="37"/>
        <v>0.92307692307692313</v>
      </c>
      <c r="BC65" s="85">
        <f t="shared" si="37"/>
        <v>0.9423076923076924</v>
      </c>
      <c r="BD65" s="85">
        <f t="shared" si="37"/>
        <v>0.96153846153846156</v>
      </c>
      <c r="BE65" s="85">
        <f t="shared" si="37"/>
        <v>0.98076923076923084</v>
      </c>
      <c r="BF65" s="85">
        <f t="shared" si="37"/>
        <v>1</v>
      </c>
      <c r="BG65" s="85">
        <f t="shared" si="37"/>
        <v>1</v>
      </c>
      <c r="BH65" s="85">
        <f t="shared" si="37"/>
        <v>1</v>
      </c>
      <c r="BI65" s="85">
        <f t="shared" si="37"/>
        <v>1</v>
      </c>
      <c r="BJ65" s="85">
        <f t="shared" si="37"/>
        <v>1</v>
      </c>
      <c r="BK65" s="85">
        <f t="shared" si="37"/>
        <v>1</v>
      </c>
      <c r="BL65" s="85">
        <f t="shared" si="37"/>
        <v>1</v>
      </c>
      <c r="BM65" s="85">
        <f t="shared" si="37"/>
        <v>1</v>
      </c>
      <c r="BN65" s="85">
        <f t="shared" si="37"/>
        <v>1</v>
      </c>
      <c r="BO65" s="85">
        <f t="shared" si="38"/>
        <v>1</v>
      </c>
      <c r="BP65" s="85">
        <f t="shared" si="38"/>
        <v>1</v>
      </c>
      <c r="BQ65" s="85">
        <f t="shared" si="38"/>
        <v>1</v>
      </c>
      <c r="BR65" s="85">
        <f t="shared" si="38"/>
        <v>1</v>
      </c>
      <c r="BS65" s="85">
        <f t="shared" si="38"/>
        <v>1</v>
      </c>
      <c r="BT65" s="85">
        <f t="shared" si="38"/>
        <v>1</v>
      </c>
      <c r="BU65" s="85">
        <f t="shared" si="38"/>
        <v>1</v>
      </c>
      <c r="BV65" s="85">
        <f t="shared" si="38"/>
        <v>1</v>
      </c>
      <c r="BW65" s="85">
        <f t="shared" si="38"/>
        <v>1</v>
      </c>
      <c r="BX65" s="85">
        <f t="shared" si="38"/>
        <v>1</v>
      </c>
      <c r="BY65" s="85">
        <f t="shared" si="38"/>
        <v>1</v>
      </c>
      <c r="BZ65" s="85">
        <f t="shared" si="38"/>
        <v>1</v>
      </c>
      <c r="CA65" s="85">
        <f t="shared" si="38"/>
        <v>1</v>
      </c>
      <c r="CB65" s="85">
        <f t="shared" si="38"/>
        <v>1</v>
      </c>
      <c r="CC65" s="85">
        <f t="shared" si="38"/>
        <v>1</v>
      </c>
      <c r="CD65" s="85">
        <f t="shared" si="38"/>
        <v>1</v>
      </c>
      <c r="CE65" s="85">
        <f t="shared" si="43"/>
        <v>1</v>
      </c>
      <c r="CF65" s="85">
        <f t="shared" si="43"/>
        <v>1</v>
      </c>
      <c r="CG65" s="85">
        <f t="shared" si="43"/>
        <v>1</v>
      </c>
      <c r="CH65" s="85">
        <f t="shared" si="43"/>
        <v>1</v>
      </c>
      <c r="CI65" s="85">
        <f t="shared" si="43"/>
        <v>1</v>
      </c>
      <c r="CJ65" s="85">
        <f t="shared" si="43"/>
        <v>1</v>
      </c>
      <c r="CK65" s="85">
        <f t="shared" si="43"/>
        <v>1</v>
      </c>
      <c r="CL65" s="85">
        <f t="shared" si="43"/>
        <v>1</v>
      </c>
      <c r="CM65" s="85">
        <f t="shared" si="43"/>
        <v>1</v>
      </c>
      <c r="CN65" s="85">
        <f t="shared" si="43"/>
        <v>1</v>
      </c>
      <c r="CO65" s="85">
        <f t="shared" si="43"/>
        <v>1</v>
      </c>
      <c r="CP65" s="85">
        <f t="shared" si="43"/>
        <v>1</v>
      </c>
      <c r="CQ65" s="85">
        <f t="shared" si="43"/>
        <v>1</v>
      </c>
      <c r="CR65" s="85">
        <f t="shared" si="43"/>
        <v>1</v>
      </c>
      <c r="CS65" s="85">
        <f t="shared" si="43"/>
        <v>1</v>
      </c>
      <c r="CT65" s="85">
        <f t="shared" si="43"/>
        <v>1</v>
      </c>
      <c r="CU65" s="85">
        <f t="shared" si="43"/>
        <v>1</v>
      </c>
      <c r="CV65" s="85">
        <f t="shared" si="43"/>
        <v>1</v>
      </c>
      <c r="CW65" s="85">
        <f t="shared" si="43"/>
        <v>1</v>
      </c>
      <c r="CX65" s="85">
        <f t="shared" si="43"/>
        <v>1</v>
      </c>
      <c r="CY65" s="85">
        <f t="shared" si="43"/>
        <v>1</v>
      </c>
      <c r="CZ65" s="85">
        <f t="shared" si="43"/>
        <v>1</v>
      </c>
      <c r="DA65" s="85">
        <f t="shared" si="43"/>
        <v>1</v>
      </c>
      <c r="DB65" s="85">
        <f t="shared" si="43"/>
        <v>1</v>
      </c>
      <c r="DC65" s="85">
        <f t="shared" si="43"/>
        <v>1</v>
      </c>
      <c r="DD65" s="85">
        <f t="shared" si="43"/>
        <v>1</v>
      </c>
      <c r="DE65" s="85">
        <f t="shared" si="43"/>
        <v>1</v>
      </c>
      <c r="DF65" s="85">
        <f t="shared" si="43"/>
        <v>1</v>
      </c>
      <c r="DG65" s="85">
        <f t="shared" si="43"/>
        <v>1</v>
      </c>
      <c r="DH65" s="85">
        <f t="shared" si="43"/>
        <v>1</v>
      </c>
      <c r="DI65" s="85">
        <f t="shared" si="43"/>
        <v>1</v>
      </c>
      <c r="DJ65" s="85">
        <f t="shared" si="43"/>
        <v>1</v>
      </c>
      <c r="DK65" s="85">
        <f t="shared" si="43"/>
        <v>1</v>
      </c>
      <c r="DL65" s="85">
        <f t="shared" si="43"/>
        <v>1</v>
      </c>
      <c r="DM65" s="85">
        <f t="shared" si="43"/>
        <v>1</v>
      </c>
      <c r="DN65" s="85">
        <f t="shared" si="43"/>
        <v>1</v>
      </c>
      <c r="DO65" s="85">
        <f t="shared" si="43"/>
        <v>1</v>
      </c>
      <c r="DP65" s="85">
        <f t="shared" si="43"/>
        <v>1</v>
      </c>
      <c r="DQ65" s="85">
        <f t="shared" si="43"/>
        <v>1</v>
      </c>
      <c r="DR65" s="85">
        <f t="shared" si="43"/>
        <v>1</v>
      </c>
      <c r="DS65" s="79" t="s">
        <v>32</v>
      </c>
    </row>
    <row r="66" spans="2:123" x14ac:dyDescent="0.45">
      <c r="B66" s="80">
        <f t="shared" si="7"/>
        <v>54</v>
      </c>
      <c r="C66" s="81">
        <f t="shared" si="6"/>
        <v>4.4166666666666679</v>
      </c>
      <c r="D66" s="82">
        <f t="shared" si="8"/>
        <v>53</v>
      </c>
      <c r="E66" s="83">
        <f t="shared" si="10"/>
        <v>1.8867924528301886E-2</v>
      </c>
      <c r="F66" s="85"/>
      <c r="G66" s="85">
        <f t="shared" si="33"/>
        <v>1.8867924528301886E-2</v>
      </c>
      <c r="H66" s="85">
        <f t="shared" si="33"/>
        <v>3.7735849056603772E-2</v>
      </c>
      <c r="I66" s="85">
        <f t="shared" si="33"/>
        <v>5.6603773584905662E-2</v>
      </c>
      <c r="J66" s="85">
        <f t="shared" si="33"/>
        <v>7.5471698113207544E-2</v>
      </c>
      <c r="K66" s="85">
        <f t="shared" si="33"/>
        <v>9.4339622641509427E-2</v>
      </c>
      <c r="L66" s="85">
        <f t="shared" si="33"/>
        <v>0.11320754716981132</v>
      </c>
      <c r="M66" s="85">
        <f t="shared" si="33"/>
        <v>0.13207547169811321</v>
      </c>
      <c r="N66" s="85">
        <f t="shared" si="33"/>
        <v>0.15094339622641509</v>
      </c>
      <c r="O66" s="85">
        <f t="shared" si="33"/>
        <v>0.16981132075471697</v>
      </c>
      <c r="P66" s="85">
        <f t="shared" si="33"/>
        <v>0.18867924528301885</v>
      </c>
      <c r="Q66" s="85">
        <f t="shared" si="33"/>
        <v>0.20754716981132074</v>
      </c>
      <c r="R66" s="85">
        <f t="shared" si="33"/>
        <v>0.22641509433962265</v>
      </c>
      <c r="S66" s="85">
        <f t="shared" si="33"/>
        <v>0.24528301886792453</v>
      </c>
      <c r="T66" s="85">
        <f t="shared" si="33"/>
        <v>0.26415094339622641</v>
      </c>
      <c r="U66" s="85">
        <f t="shared" si="33"/>
        <v>0.28301886792452829</v>
      </c>
      <c r="V66" s="85">
        <f t="shared" ref="V66" si="44">IF(V$13&lt;$D66,$E66*V$13,1)</f>
        <v>0.30188679245283018</v>
      </c>
      <c r="W66" s="85">
        <f t="shared" si="40"/>
        <v>0.32075471698113206</v>
      </c>
      <c r="X66" s="85">
        <f t="shared" si="40"/>
        <v>0.33962264150943394</v>
      </c>
      <c r="Y66" s="85">
        <f t="shared" si="40"/>
        <v>0.35849056603773582</v>
      </c>
      <c r="Z66" s="85">
        <f t="shared" si="40"/>
        <v>0.37735849056603771</v>
      </c>
      <c r="AA66" s="85">
        <f t="shared" si="40"/>
        <v>0.39622641509433959</v>
      </c>
      <c r="AB66" s="85">
        <f t="shared" si="40"/>
        <v>0.41509433962264147</v>
      </c>
      <c r="AC66" s="85">
        <f t="shared" si="40"/>
        <v>0.43396226415094336</v>
      </c>
      <c r="AD66" s="85">
        <f t="shared" si="40"/>
        <v>0.45283018867924529</v>
      </c>
      <c r="AE66" s="85">
        <f t="shared" si="40"/>
        <v>0.47169811320754718</v>
      </c>
      <c r="AF66" s="85">
        <f t="shared" si="40"/>
        <v>0.49056603773584906</v>
      </c>
      <c r="AG66" s="85">
        <f t="shared" si="40"/>
        <v>0.50943396226415094</v>
      </c>
      <c r="AH66" s="85">
        <f t="shared" si="40"/>
        <v>0.52830188679245282</v>
      </c>
      <c r="AI66" s="85">
        <f t="shared" si="40"/>
        <v>0.54716981132075471</v>
      </c>
      <c r="AJ66" s="85">
        <f t="shared" si="40"/>
        <v>0.56603773584905659</v>
      </c>
      <c r="AK66" s="85">
        <f t="shared" si="40"/>
        <v>0.58490566037735847</v>
      </c>
      <c r="AL66" s="85">
        <f t="shared" si="40"/>
        <v>0.60377358490566035</v>
      </c>
      <c r="AM66" s="85">
        <f t="shared" si="41"/>
        <v>0.62264150943396224</v>
      </c>
      <c r="AN66" s="85">
        <f t="shared" si="41"/>
        <v>0.64150943396226412</v>
      </c>
      <c r="AO66" s="85">
        <f t="shared" si="41"/>
        <v>0.660377358490566</v>
      </c>
      <c r="AP66" s="85">
        <f t="shared" si="41"/>
        <v>0.67924528301886788</v>
      </c>
      <c r="AQ66" s="85">
        <f t="shared" si="41"/>
        <v>0.69811320754716977</v>
      </c>
      <c r="AR66" s="85">
        <f t="shared" si="41"/>
        <v>0.71698113207547165</v>
      </c>
      <c r="AS66" s="85">
        <f t="shared" si="41"/>
        <v>0.73584905660377353</v>
      </c>
      <c r="AT66" s="85">
        <f t="shared" si="41"/>
        <v>0.75471698113207542</v>
      </c>
      <c r="AU66" s="85">
        <f t="shared" si="41"/>
        <v>0.7735849056603773</v>
      </c>
      <c r="AV66" s="85">
        <f t="shared" si="41"/>
        <v>0.79245283018867918</v>
      </c>
      <c r="AW66" s="85">
        <f t="shared" si="41"/>
        <v>0.81132075471698106</v>
      </c>
      <c r="AX66" s="85">
        <f t="shared" si="41"/>
        <v>0.83018867924528295</v>
      </c>
      <c r="AY66" s="85">
        <f t="shared" si="41"/>
        <v>0.84905660377358483</v>
      </c>
      <c r="AZ66" s="85">
        <f t="shared" si="41"/>
        <v>0.86792452830188671</v>
      </c>
      <c r="BA66" s="85">
        <f t="shared" si="41"/>
        <v>0.88679245283018859</v>
      </c>
      <c r="BB66" s="85">
        <f t="shared" si="37"/>
        <v>0.90566037735849059</v>
      </c>
      <c r="BC66" s="85">
        <f t="shared" si="37"/>
        <v>0.92452830188679247</v>
      </c>
      <c r="BD66" s="85">
        <f t="shared" si="37"/>
        <v>0.94339622641509435</v>
      </c>
      <c r="BE66" s="85">
        <f t="shared" si="37"/>
        <v>0.96226415094339623</v>
      </c>
      <c r="BF66" s="85">
        <f t="shared" si="37"/>
        <v>0.98113207547169812</v>
      </c>
      <c r="BG66" s="85">
        <f t="shared" si="37"/>
        <v>1</v>
      </c>
      <c r="BH66" s="85">
        <f t="shared" si="37"/>
        <v>1</v>
      </c>
      <c r="BI66" s="85">
        <f t="shared" si="37"/>
        <v>1</v>
      </c>
      <c r="BJ66" s="85">
        <f t="shared" si="37"/>
        <v>1</v>
      </c>
      <c r="BK66" s="85">
        <f t="shared" si="37"/>
        <v>1</v>
      </c>
      <c r="BL66" s="85">
        <f t="shared" si="37"/>
        <v>1</v>
      </c>
      <c r="BM66" s="85">
        <f t="shared" si="37"/>
        <v>1</v>
      </c>
      <c r="BN66" s="85">
        <f t="shared" si="37"/>
        <v>1</v>
      </c>
      <c r="BO66" s="85">
        <f t="shared" si="38"/>
        <v>1</v>
      </c>
      <c r="BP66" s="85">
        <f t="shared" si="38"/>
        <v>1</v>
      </c>
      <c r="BQ66" s="85">
        <f t="shared" si="38"/>
        <v>1</v>
      </c>
      <c r="BR66" s="85">
        <f t="shared" si="38"/>
        <v>1</v>
      </c>
      <c r="BS66" s="85">
        <f t="shared" si="38"/>
        <v>1</v>
      </c>
      <c r="BT66" s="85">
        <f t="shared" si="38"/>
        <v>1</v>
      </c>
      <c r="BU66" s="85">
        <f t="shared" si="38"/>
        <v>1</v>
      </c>
      <c r="BV66" s="85">
        <f t="shared" si="38"/>
        <v>1</v>
      </c>
      <c r="BW66" s="85">
        <f t="shared" si="38"/>
        <v>1</v>
      </c>
      <c r="BX66" s="85">
        <f t="shared" si="38"/>
        <v>1</v>
      </c>
      <c r="BY66" s="85">
        <f t="shared" si="38"/>
        <v>1</v>
      </c>
      <c r="BZ66" s="85">
        <f t="shared" si="38"/>
        <v>1</v>
      </c>
      <c r="CA66" s="85">
        <f t="shared" si="38"/>
        <v>1</v>
      </c>
      <c r="CB66" s="85">
        <f t="shared" si="38"/>
        <v>1</v>
      </c>
      <c r="CC66" s="85">
        <f t="shared" si="38"/>
        <v>1</v>
      </c>
      <c r="CD66" s="85">
        <f t="shared" si="38"/>
        <v>1</v>
      </c>
      <c r="CE66" s="85">
        <f t="shared" si="43"/>
        <v>1</v>
      </c>
      <c r="CF66" s="85">
        <f t="shared" si="43"/>
        <v>1</v>
      </c>
      <c r="CG66" s="85">
        <f t="shared" si="43"/>
        <v>1</v>
      </c>
      <c r="CH66" s="85">
        <f t="shared" si="43"/>
        <v>1</v>
      </c>
      <c r="CI66" s="85">
        <f t="shared" si="43"/>
        <v>1</v>
      </c>
      <c r="CJ66" s="85">
        <f t="shared" si="43"/>
        <v>1</v>
      </c>
      <c r="CK66" s="85">
        <f t="shared" si="43"/>
        <v>1</v>
      </c>
      <c r="CL66" s="85">
        <f t="shared" si="43"/>
        <v>1</v>
      </c>
      <c r="CM66" s="85">
        <f t="shared" si="43"/>
        <v>1</v>
      </c>
      <c r="CN66" s="85">
        <f t="shared" si="43"/>
        <v>1</v>
      </c>
      <c r="CO66" s="85">
        <f t="shared" si="43"/>
        <v>1</v>
      </c>
      <c r="CP66" s="85">
        <f t="shared" si="43"/>
        <v>1</v>
      </c>
      <c r="CQ66" s="85">
        <f t="shared" si="43"/>
        <v>1</v>
      </c>
      <c r="CR66" s="85">
        <f t="shared" si="43"/>
        <v>1</v>
      </c>
      <c r="CS66" s="85">
        <f t="shared" si="43"/>
        <v>1</v>
      </c>
      <c r="CT66" s="85">
        <f t="shared" si="43"/>
        <v>1</v>
      </c>
      <c r="CU66" s="85">
        <f t="shared" si="43"/>
        <v>1</v>
      </c>
      <c r="CV66" s="85">
        <f t="shared" si="43"/>
        <v>1</v>
      </c>
      <c r="CW66" s="85">
        <f t="shared" si="43"/>
        <v>1</v>
      </c>
      <c r="CX66" s="85">
        <f t="shared" si="43"/>
        <v>1</v>
      </c>
      <c r="CY66" s="85">
        <f t="shared" si="43"/>
        <v>1</v>
      </c>
      <c r="CZ66" s="85">
        <f t="shared" si="43"/>
        <v>1</v>
      </c>
      <c r="DA66" s="85">
        <f t="shared" si="43"/>
        <v>1</v>
      </c>
      <c r="DB66" s="85">
        <f t="shared" si="43"/>
        <v>1</v>
      </c>
      <c r="DC66" s="85">
        <f t="shared" si="43"/>
        <v>1</v>
      </c>
      <c r="DD66" s="85">
        <f t="shared" si="43"/>
        <v>1</v>
      </c>
      <c r="DE66" s="85">
        <f t="shared" si="43"/>
        <v>1</v>
      </c>
      <c r="DF66" s="85">
        <f t="shared" si="43"/>
        <v>1</v>
      </c>
      <c r="DG66" s="85">
        <f t="shared" si="43"/>
        <v>1</v>
      </c>
      <c r="DH66" s="85">
        <f t="shared" si="43"/>
        <v>1</v>
      </c>
      <c r="DI66" s="85">
        <f t="shared" si="43"/>
        <v>1</v>
      </c>
      <c r="DJ66" s="85">
        <f t="shared" si="43"/>
        <v>1</v>
      </c>
      <c r="DK66" s="85">
        <f t="shared" si="43"/>
        <v>1</v>
      </c>
      <c r="DL66" s="85">
        <f t="shared" si="43"/>
        <v>1</v>
      </c>
      <c r="DM66" s="85">
        <f t="shared" si="43"/>
        <v>1</v>
      </c>
      <c r="DN66" s="85">
        <f t="shared" si="43"/>
        <v>1</v>
      </c>
      <c r="DO66" s="85">
        <f t="shared" si="43"/>
        <v>1</v>
      </c>
      <c r="DP66" s="85">
        <f t="shared" si="43"/>
        <v>1</v>
      </c>
      <c r="DQ66" s="85">
        <f t="shared" si="43"/>
        <v>1</v>
      </c>
      <c r="DR66" s="85">
        <f t="shared" si="43"/>
        <v>1</v>
      </c>
      <c r="DS66" s="79" t="s">
        <v>32</v>
      </c>
    </row>
    <row r="67" spans="2:123" x14ac:dyDescent="0.45">
      <c r="B67" s="80">
        <f t="shared" si="7"/>
        <v>55</v>
      </c>
      <c r="C67" s="81">
        <f t="shared" si="6"/>
        <v>4.5000000000000009</v>
      </c>
      <c r="D67" s="82">
        <f t="shared" si="8"/>
        <v>54</v>
      </c>
      <c r="E67" s="83">
        <f t="shared" si="10"/>
        <v>1.8518518518518517E-2</v>
      </c>
      <c r="F67" s="85"/>
      <c r="G67" s="85">
        <f t="shared" ref="G67:V82" si="45">IF(G$13&lt;$D67,$E67*G$13,1)</f>
        <v>1.8518518518518517E-2</v>
      </c>
      <c r="H67" s="85">
        <f t="shared" si="45"/>
        <v>3.7037037037037035E-2</v>
      </c>
      <c r="I67" s="85">
        <f t="shared" si="45"/>
        <v>5.5555555555555552E-2</v>
      </c>
      <c r="J67" s="85">
        <f t="shared" si="45"/>
        <v>7.407407407407407E-2</v>
      </c>
      <c r="K67" s="85">
        <f t="shared" si="45"/>
        <v>9.2592592592592587E-2</v>
      </c>
      <c r="L67" s="85">
        <f t="shared" si="45"/>
        <v>0.1111111111111111</v>
      </c>
      <c r="M67" s="85">
        <f t="shared" si="45"/>
        <v>0.12962962962962962</v>
      </c>
      <c r="N67" s="85">
        <f t="shared" si="45"/>
        <v>0.14814814814814814</v>
      </c>
      <c r="O67" s="85">
        <f t="shared" si="45"/>
        <v>0.16666666666666666</v>
      </c>
      <c r="P67" s="85">
        <f t="shared" si="45"/>
        <v>0.18518518518518517</v>
      </c>
      <c r="Q67" s="85">
        <f t="shared" si="45"/>
        <v>0.20370370370370369</v>
      </c>
      <c r="R67" s="85">
        <f t="shared" si="45"/>
        <v>0.22222222222222221</v>
      </c>
      <c r="S67" s="85">
        <f t="shared" si="45"/>
        <v>0.24074074074074073</v>
      </c>
      <c r="T67" s="85">
        <f t="shared" si="45"/>
        <v>0.25925925925925924</v>
      </c>
      <c r="U67" s="85">
        <f t="shared" si="45"/>
        <v>0.27777777777777779</v>
      </c>
      <c r="V67" s="85">
        <f t="shared" si="45"/>
        <v>0.29629629629629628</v>
      </c>
      <c r="W67" s="85">
        <f t="shared" si="40"/>
        <v>0.31481481481481477</v>
      </c>
      <c r="X67" s="85">
        <f t="shared" si="40"/>
        <v>0.33333333333333331</v>
      </c>
      <c r="Y67" s="85">
        <f t="shared" si="40"/>
        <v>0.35185185185185186</v>
      </c>
      <c r="Z67" s="85">
        <f t="shared" si="40"/>
        <v>0.37037037037037035</v>
      </c>
      <c r="AA67" s="85">
        <f t="shared" si="40"/>
        <v>0.38888888888888884</v>
      </c>
      <c r="AB67" s="85">
        <f t="shared" si="40"/>
        <v>0.40740740740740738</v>
      </c>
      <c r="AC67" s="85">
        <f t="shared" si="40"/>
        <v>0.42592592592592593</v>
      </c>
      <c r="AD67" s="85">
        <f t="shared" si="40"/>
        <v>0.44444444444444442</v>
      </c>
      <c r="AE67" s="85">
        <f t="shared" si="40"/>
        <v>0.46296296296296291</v>
      </c>
      <c r="AF67" s="85">
        <f t="shared" si="40"/>
        <v>0.48148148148148145</v>
      </c>
      <c r="AG67" s="85">
        <f t="shared" si="40"/>
        <v>0.5</v>
      </c>
      <c r="AH67" s="85">
        <f t="shared" si="40"/>
        <v>0.51851851851851849</v>
      </c>
      <c r="AI67" s="85">
        <f t="shared" si="40"/>
        <v>0.53703703703703698</v>
      </c>
      <c r="AJ67" s="85">
        <f t="shared" si="40"/>
        <v>0.55555555555555558</v>
      </c>
      <c r="AK67" s="85">
        <f t="shared" si="40"/>
        <v>0.57407407407407407</v>
      </c>
      <c r="AL67" s="85">
        <f t="shared" si="40"/>
        <v>0.59259259259259256</v>
      </c>
      <c r="AM67" s="85">
        <f t="shared" si="41"/>
        <v>0.61111111111111105</v>
      </c>
      <c r="AN67" s="85">
        <f t="shared" si="41"/>
        <v>0.62962962962962954</v>
      </c>
      <c r="AO67" s="85">
        <f t="shared" si="41"/>
        <v>0.64814814814814814</v>
      </c>
      <c r="AP67" s="85">
        <f t="shared" si="41"/>
        <v>0.66666666666666663</v>
      </c>
      <c r="AQ67" s="85">
        <f t="shared" si="41"/>
        <v>0.68518518518518512</v>
      </c>
      <c r="AR67" s="85">
        <f t="shared" si="41"/>
        <v>0.70370370370370372</v>
      </c>
      <c r="AS67" s="85">
        <f t="shared" si="41"/>
        <v>0.72222222222222221</v>
      </c>
      <c r="AT67" s="85">
        <f t="shared" si="41"/>
        <v>0.7407407407407407</v>
      </c>
      <c r="AU67" s="85">
        <f t="shared" si="41"/>
        <v>0.75925925925925919</v>
      </c>
      <c r="AV67" s="85">
        <f t="shared" si="41"/>
        <v>0.77777777777777768</v>
      </c>
      <c r="AW67" s="85">
        <f t="shared" si="41"/>
        <v>0.79629629629629628</v>
      </c>
      <c r="AX67" s="85">
        <f t="shared" si="41"/>
        <v>0.81481481481481477</v>
      </c>
      <c r="AY67" s="85">
        <f t="shared" si="41"/>
        <v>0.83333333333333326</v>
      </c>
      <c r="AZ67" s="85">
        <f t="shared" si="41"/>
        <v>0.85185185185185186</v>
      </c>
      <c r="BA67" s="85">
        <f t="shared" si="41"/>
        <v>0.87037037037037035</v>
      </c>
      <c r="BB67" s="85">
        <f t="shared" si="37"/>
        <v>0.88888888888888884</v>
      </c>
      <c r="BC67" s="85">
        <f t="shared" si="37"/>
        <v>0.90740740740740733</v>
      </c>
      <c r="BD67" s="85">
        <f t="shared" si="37"/>
        <v>0.92592592592592582</v>
      </c>
      <c r="BE67" s="85">
        <f t="shared" si="37"/>
        <v>0.94444444444444442</v>
      </c>
      <c r="BF67" s="85">
        <f t="shared" si="37"/>
        <v>0.96296296296296291</v>
      </c>
      <c r="BG67" s="85">
        <f t="shared" si="37"/>
        <v>0.9814814814814814</v>
      </c>
      <c r="BH67" s="85">
        <f t="shared" si="37"/>
        <v>1</v>
      </c>
      <c r="BI67" s="85">
        <f t="shared" si="37"/>
        <v>1</v>
      </c>
      <c r="BJ67" s="85">
        <f t="shared" si="37"/>
        <v>1</v>
      </c>
      <c r="BK67" s="85">
        <f t="shared" si="37"/>
        <v>1</v>
      </c>
      <c r="BL67" s="85">
        <f t="shared" si="37"/>
        <v>1</v>
      </c>
      <c r="BM67" s="85">
        <f t="shared" si="37"/>
        <v>1</v>
      </c>
      <c r="BN67" s="85">
        <f t="shared" si="37"/>
        <v>1</v>
      </c>
      <c r="BO67" s="85">
        <f t="shared" si="38"/>
        <v>1</v>
      </c>
      <c r="BP67" s="85">
        <f t="shared" si="38"/>
        <v>1</v>
      </c>
      <c r="BQ67" s="85">
        <f t="shared" si="38"/>
        <v>1</v>
      </c>
      <c r="BR67" s="85">
        <f t="shared" si="38"/>
        <v>1</v>
      </c>
      <c r="BS67" s="85">
        <f t="shared" si="38"/>
        <v>1</v>
      </c>
      <c r="BT67" s="85">
        <f t="shared" si="38"/>
        <v>1</v>
      </c>
      <c r="BU67" s="85">
        <f t="shared" si="38"/>
        <v>1</v>
      </c>
      <c r="BV67" s="85">
        <f t="shared" si="38"/>
        <v>1</v>
      </c>
      <c r="BW67" s="85">
        <f t="shared" si="38"/>
        <v>1</v>
      </c>
      <c r="BX67" s="85">
        <f t="shared" si="38"/>
        <v>1</v>
      </c>
      <c r="BY67" s="85">
        <f t="shared" si="38"/>
        <v>1</v>
      </c>
      <c r="BZ67" s="85">
        <f t="shared" si="38"/>
        <v>1</v>
      </c>
      <c r="CA67" s="85">
        <f t="shared" si="38"/>
        <v>1</v>
      </c>
      <c r="CB67" s="85">
        <f t="shared" si="38"/>
        <v>1</v>
      </c>
      <c r="CC67" s="85">
        <f t="shared" si="38"/>
        <v>1</v>
      </c>
      <c r="CD67" s="85">
        <f t="shared" si="38"/>
        <v>1</v>
      </c>
      <c r="CE67" s="85">
        <f t="shared" si="43"/>
        <v>1</v>
      </c>
      <c r="CF67" s="85">
        <f t="shared" si="43"/>
        <v>1</v>
      </c>
      <c r="CG67" s="85">
        <f t="shared" si="43"/>
        <v>1</v>
      </c>
      <c r="CH67" s="85">
        <f t="shared" si="43"/>
        <v>1</v>
      </c>
      <c r="CI67" s="85">
        <f t="shared" si="43"/>
        <v>1</v>
      </c>
      <c r="CJ67" s="85">
        <f t="shared" si="43"/>
        <v>1</v>
      </c>
      <c r="CK67" s="85">
        <f t="shared" si="43"/>
        <v>1</v>
      </c>
      <c r="CL67" s="85">
        <f t="shared" si="43"/>
        <v>1</v>
      </c>
      <c r="CM67" s="85">
        <f t="shared" si="43"/>
        <v>1</v>
      </c>
      <c r="CN67" s="85">
        <f t="shared" si="43"/>
        <v>1</v>
      </c>
      <c r="CO67" s="85">
        <f t="shared" si="43"/>
        <v>1</v>
      </c>
      <c r="CP67" s="85">
        <f t="shared" si="43"/>
        <v>1</v>
      </c>
      <c r="CQ67" s="85">
        <f t="shared" si="43"/>
        <v>1</v>
      </c>
      <c r="CR67" s="85">
        <f t="shared" si="43"/>
        <v>1</v>
      </c>
      <c r="CS67" s="85">
        <f t="shared" si="43"/>
        <v>1</v>
      </c>
      <c r="CT67" s="85">
        <f t="shared" si="43"/>
        <v>1</v>
      </c>
      <c r="CU67" s="85">
        <f t="shared" si="43"/>
        <v>1</v>
      </c>
      <c r="CV67" s="85">
        <f t="shared" si="43"/>
        <v>1</v>
      </c>
      <c r="CW67" s="85">
        <f t="shared" si="43"/>
        <v>1</v>
      </c>
      <c r="CX67" s="85">
        <f t="shared" si="43"/>
        <v>1</v>
      </c>
      <c r="CY67" s="85">
        <f t="shared" si="43"/>
        <v>1</v>
      </c>
      <c r="CZ67" s="85">
        <f t="shared" si="43"/>
        <v>1</v>
      </c>
      <c r="DA67" s="85">
        <f t="shared" si="43"/>
        <v>1</v>
      </c>
      <c r="DB67" s="85">
        <f t="shared" si="43"/>
        <v>1</v>
      </c>
      <c r="DC67" s="85">
        <f t="shared" si="43"/>
        <v>1</v>
      </c>
      <c r="DD67" s="85">
        <f t="shared" si="43"/>
        <v>1</v>
      </c>
      <c r="DE67" s="85">
        <f t="shared" si="43"/>
        <v>1</v>
      </c>
      <c r="DF67" s="85">
        <f t="shared" si="43"/>
        <v>1</v>
      </c>
      <c r="DG67" s="85">
        <f t="shared" si="43"/>
        <v>1</v>
      </c>
      <c r="DH67" s="85">
        <f t="shared" si="43"/>
        <v>1</v>
      </c>
      <c r="DI67" s="85">
        <f t="shared" si="43"/>
        <v>1</v>
      </c>
      <c r="DJ67" s="85">
        <f t="shared" si="43"/>
        <v>1</v>
      </c>
      <c r="DK67" s="85">
        <f t="shared" si="43"/>
        <v>1</v>
      </c>
      <c r="DL67" s="85">
        <f t="shared" si="43"/>
        <v>1</v>
      </c>
      <c r="DM67" s="85">
        <f t="shared" si="43"/>
        <v>1</v>
      </c>
      <c r="DN67" s="85">
        <f t="shared" si="43"/>
        <v>1</v>
      </c>
      <c r="DO67" s="85">
        <f t="shared" si="43"/>
        <v>1</v>
      </c>
      <c r="DP67" s="85">
        <f t="shared" si="43"/>
        <v>1</v>
      </c>
      <c r="DQ67" s="85">
        <f t="shared" si="43"/>
        <v>1</v>
      </c>
      <c r="DR67" s="85">
        <f t="shared" si="43"/>
        <v>1</v>
      </c>
      <c r="DS67" s="79" t="s">
        <v>32</v>
      </c>
    </row>
    <row r="68" spans="2:123" x14ac:dyDescent="0.45">
      <c r="B68" s="80">
        <f t="shared" si="7"/>
        <v>56</v>
      </c>
      <c r="C68" s="81">
        <f t="shared" si="6"/>
        <v>4.5833333333333339</v>
      </c>
      <c r="D68" s="82">
        <f t="shared" si="8"/>
        <v>55</v>
      </c>
      <c r="E68" s="83">
        <f t="shared" si="10"/>
        <v>1.8181818181818181E-2</v>
      </c>
      <c r="F68" s="85"/>
      <c r="G68" s="85">
        <f t="shared" si="45"/>
        <v>1.8181818181818181E-2</v>
      </c>
      <c r="H68" s="85">
        <f t="shared" si="45"/>
        <v>3.6363636363636362E-2</v>
      </c>
      <c r="I68" s="85">
        <f t="shared" si="45"/>
        <v>5.4545454545454543E-2</v>
      </c>
      <c r="J68" s="85">
        <f t="shared" si="45"/>
        <v>7.2727272727272724E-2</v>
      </c>
      <c r="K68" s="85">
        <f t="shared" si="45"/>
        <v>9.0909090909090912E-2</v>
      </c>
      <c r="L68" s="85">
        <f t="shared" si="45"/>
        <v>0.10909090909090909</v>
      </c>
      <c r="M68" s="85">
        <f t="shared" si="45"/>
        <v>0.12727272727272726</v>
      </c>
      <c r="N68" s="85">
        <f t="shared" si="45"/>
        <v>0.14545454545454545</v>
      </c>
      <c r="O68" s="85">
        <f t="shared" si="45"/>
        <v>0.16363636363636364</v>
      </c>
      <c r="P68" s="85">
        <f t="shared" si="45"/>
        <v>0.18181818181818182</v>
      </c>
      <c r="Q68" s="85">
        <f t="shared" si="45"/>
        <v>0.19999999999999998</v>
      </c>
      <c r="R68" s="85">
        <f t="shared" si="45"/>
        <v>0.21818181818181817</v>
      </c>
      <c r="S68" s="85">
        <f t="shared" si="45"/>
        <v>0.23636363636363636</v>
      </c>
      <c r="T68" s="85">
        <f t="shared" si="45"/>
        <v>0.25454545454545452</v>
      </c>
      <c r="U68" s="85">
        <f t="shared" si="45"/>
        <v>0.27272727272727271</v>
      </c>
      <c r="V68" s="85">
        <f t="shared" si="45"/>
        <v>0.29090909090909089</v>
      </c>
      <c r="W68" s="85">
        <f t="shared" si="40"/>
        <v>0.30909090909090908</v>
      </c>
      <c r="X68" s="85">
        <f t="shared" si="40"/>
        <v>0.32727272727272727</v>
      </c>
      <c r="Y68" s="85">
        <f t="shared" si="40"/>
        <v>0.34545454545454546</v>
      </c>
      <c r="Z68" s="85">
        <f t="shared" si="40"/>
        <v>0.36363636363636365</v>
      </c>
      <c r="AA68" s="85">
        <f t="shared" si="40"/>
        <v>0.38181818181818178</v>
      </c>
      <c r="AB68" s="85">
        <f t="shared" si="40"/>
        <v>0.39999999999999997</v>
      </c>
      <c r="AC68" s="85">
        <f t="shared" si="40"/>
        <v>0.41818181818181815</v>
      </c>
      <c r="AD68" s="85">
        <f t="shared" si="40"/>
        <v>0.43636363636363634</v>
      </c>
      <c r="AE68" s="85">
        <f t="shared" si="40"/>
        <v>0.45454545454545453</v>
      </c>
      <c r="AF68" s="85">
        <f t="shared" si="40"/>
        <v>0.47272727272727272</v>
      </c>
      <c r="AG68" s="85">
        <f t="shared" si="40"/>
        <v>0.49090909090909091</v>
      </c>
      <c r="AH68" s="85">
        <f t="shared" si="40"/>
        <v>0.50909090909090904</v>
      </c>
      <c r="AI68" s="85">
        <f t="shared" si="40"/>
        <v>0.52727272727272723</v>
      </c>
      <c r="AJ68" s="85">
        <f t="shared" si="40"/>
        <v>0.54545454545454541</v>
      </c>
      <c r="AK68" s="85">
        <f t="shared" si="40"/>
        <v>0.5636363636363636</v>
      </c>
      <c r="AL68" s="85">
        <f t="shared" si="40"/>
        <v>0.58181818181818179</v>
      </c>
      <c r="AM68" s="85">
        <f t="shared" si="41"/>
        <v>0.6</v>
      </c>
      <c r="AN68" s="85">
        <f t="shared" si="41"/>
        <v>0.61818181818181817</v>
      </c>
      <c r="AO68" s="85">
        <f t="shared" si="41"/>
        <v>0.63636363636363635</v>
      </c>
      <c r="AP68" s="85">
        <f t="shared" si="41"/>
        <v>0.65454545454545454</v>
      </c>
      <c r="AQ68" s="85">
        <f t="shared" si="41"/>
        <v>0.67272727272727273</v>
      </c>
      <c r="AR68" s="85">
        <f t="shared" si="41"/>
        <v>0.69090909090909092</v>
      </c>
      <c r="AS68" s="85">
        <f t="shared" si="41"/>
        <v>0.70909090909090911</v>
      </c>
      <c r="AT68" s="85">
        <f t="shared" si="41"/>
        <v>0.72727272727272729</v>
      </c>
      <c r="AU68" s="85">
        <f t="shared" si="41"/>
        <v>0.74545454545454537</v>
      </c>
      <c r="AV68" s="85">
        <f t="shared" si="41"/>
        <v>0.76363636363636356</v>
      </c>
      <c r="AW68" s="85">
        <f t="shared" si="41"/>
        <v>0.78181818181818175</v>
      </c>
      <c r="AX68" s="85">
        <f t="shared" si="41"/>
        <v>0.79999999999999993</v>
      </c>
      <c r="AY68" s="85">
        <f t="shared" si="41"/>
        <v>0.81818181818181812</v>
      </c>
      <c r="AZ68" s="85">
        <f t="shared" si="41"/>
        <v>0.83636363636363631</v>
      </c>
      <c r="BA68" s="85">
        <f t="shared" si="41"/>
        <v>0.8545454545454545</v>
      </c>
      <c r="BB68" s="85">
        <f t="shared" si="37"/>
        <v>0.87272727272727268</v>
      </c>
      <c r="BC68" s="85">
        <f t="shared" si="37"/>
        <v>0.89090909090909087</v>
      </c>
      <c r="BD68" s="85">
        <f t="shared" si="37"/>
        <v>0.90909090909090906</v>
      </c>
      <c r="BE68" s="85">
        <f t="shared" si="37"/>
        <v>0.92727272727272725</v>
      </c>
      <c r="BF68" s="85">
        <f t="shared" si="37"/>
        <v>0.94545454545454544</v>
      </c>
      <c r="BG68" s="85">
        <f t="shared" si="37"/>
        <v>0.96363636363636362</v>
      </c>
      <c r="BH68" s="85">
        <f t="shared" si="37"/>
        <v>0.98181818181818181</v>
      </c>
      <c r="BI68" s="85">
        <f t="shared" si="37"/>
        <v>1</v>
      </c>
      <c r="BJ68" s="85">
        <f t="shared" si="37"/>
        <v>1</v>
      </c>
      <c r="BK68" s="85">
        <f t="shared" si="37"/>
        <v>1</v>
      </c>
      <c r="BL68" s="85">
        <f t="shared" si="37"/>
        <v>1</v>
      </c>
      <c r="BM68" s="85">
        <f t="shared" si="37"/>
        <v>1</v>
      </c>
      <c r="BN68" s="85">
        <f t="shared" si="37"/>
        <v>1</v>
      </c>
      <c r="BO68" s="85">
        <f t="shared" si="38"/>
        <v>1</v>
      </c>
      <c r="BP68" s="85">
        <f t="shared" si="38"/>
        <v>1</v>
      </c>
      <c r="BQ68" s="85">
        <f t="shared" si="38"/>
        <v>1</v>
      </c>
      <c r="BR68" s="85">
        <f t="shared" si="38"/>
        <v>1</v>
      </c>
      <c r="BS68" s="85">
        <f t="shared" si="38"/>
        <v>1</v>
      </c>
      <c r="BT68" s="85">
        <f t="shared" si="38"/>
        <v>1</v>
      </c>
      <c r="BU68" s="85">
        <f t="shared" si="38"/>
        <v>1</v>
      </c>
      <c r="BV68" s="85">
        <f t="shared" si="38"/>
        <v>1</v>
      </c>
      <c r="BW68" s="85">
        <f t="shared" si="38"/>
        <v>1</v>
      </c>
      <c r="BX68" s="85">
        <f t="shared" si="38"/>
        <v>1</v>
      </c>
      <c r="BY68" s="85">
        <f t="shared" si="38"/>
        <v>1</v>
      </c>
      <c r="BZ68" s="85">
        <f t="shared" si="38"/>
        <v>1</v>
      </c>
      <c r="CA68" s="85">
        <f t="shared" si="38"/>
        <v>1</v>
      </c>
      <c r="CB68" s="85">
        <f t="shared" si="38"/>
        <v>1</v>
      </c>
      <c r="CC68" s="85">
        <f t="shared" si="38"/>
        <v>1</v>
      </c>
      <c r="CD68" s="85">
        <f t="shared" si="38"/>
        <v>1</v>
      </c>
      <c r="CE68" s="85">
        <f t="shared" si="43"/>
        <v>1</v>
      </c>
      <c r="CF68" s="85">
        <f t="shared" si="43"/>
        <v>1</v>
      </c>
      <c r="CG68" s="85">
        <f t="shared" si="43"/>
        <v>1</v>
      </c>
      <c r="CH68" s="85">
        <f t="shared" si="43"/>
        <v>1</v>
      </c>
      <c r="CI68" s="85">
        <f t="shared" si="43"/>
        <v>1</v>
      </c>
      <c r="CJ68" s="85">
        <f t="shared" si="43"/>
        <v>1</v>
      </c>
      <c r="CK68" s="85">
        <f t="shared" si="43"/>
        <v>1</v>
      </c>
      <c r="CL68" s="85">
        <f t="shared" si="43"/>
        <v>1</v>
      </c>
      <c r="CM68" s="85">
        <f t="shared" si="43"/>
        <v>1</v>
      </c>
      <c r="CN68" s="85">
        <f t="shared" si="43"/>
        <v>1</v>
      </c>
      <c r="CO68" s="85">
        <f t="shared" si="43"/>
        <v>1</v>
      </c>
      <c r="CP68" s="85">
        <f t="shared" si="43"/>
        <v>1</v>
      </c>
      <c r="CQ68" s="85">
        <f t="shared" si="43"/>
        <v>1</v>
      </c>
      <c r="CR68" s="85">
        <f t="shared" si="43"/>
        <v>1</v>
      </c>
      <c r="CS68" s="85">
        <f t="shared" si="43"/>
        <v>1</v>
      </c>
      <c r="CT68" s="85">
        <f t="shared" ref="CT68:DR69" si="46">IF(CT$13&lt;$D68,$E68*CT$13,1)</f>
        <v>1</v>
      </c>
      <c r="CU68" s="85">
        <f t="shared" si="46"/>
        <v>1</v>
      </c>
      <c r="CV68" s="85">
        <f t="shared" si="46"/>
        <v>1</v>
      </c>
      <c r="CW68" s="85">
        <f t="shared" si="46"/>
        <v>1</v>
      </c>
      <c r="CX68" s="85">
        <f t="shared" si="46"/>
        <v>1</v>
      </c>
      <c r="CY68" s="85">
        <f t="shared" si="46"/>
        <v>1</v>
      </c>
      <c r="CZ68" s="85">
        <f t="shared" si="46"/>
        <v>1</v>
      </c>
      <c r="DA68" s="85">
        <f t="shared" si="46"/>
        <v>1</v>
      </c>
      <c r="DB68" s="85">
        <f t="shared" si="46"/>
        <v>1</v>
      </c>
      <c r="DC68" s="85">
        <f t="shared" si="46"/>
        <v>1</v>
      </c>
      <c r="DD68" s="85">
        <f t="shared" si="46"/>
        <v>1</v>
      </c>
      <c r="DE68" s="85">
        <f t="shared" si="46"/>
        <v>1</v>
      </c>
      <c r="DF68" s="85">
        <f t="shared" si="46"/>
        <v>1</v>
      </c>
      <c r="DG68" s="85">
        <f t="shared" si="46"/>
        <v>1</v>
      </c>
      <c r="DH68" s="85">
        <f t="shared" si="46"/>
        <v>1</v>
      </c>
      <c r="DI68" s="85">
        <f t="shared" si="46"/>
        <v>1</v>
      </c>
      <c r="DJ68" s="85">
        <f t="shared" si="46"/>
        <v>1</v>
      </c>
      <c r="DK68" s="85">
        <f t="shared" si="46"/>
        <v>1</v>
      </c>
      <c r="DL68" s="85">
        <f t="shared" si="46"/>
        <v>1</v>
      </c>
      <c r="DM68" s="85">
        <f t="shared" si="46"/>
        <v>1</v>
      </c>
      <c r="DN68" s="85">
        <f t="shared" si="46"/>
        <v>1</v>
      </c>
      <c r="DO68" s="85">
        <f t="shared" si="46"/>
        <v>1</v>
      </c>
      <c r="DP68" s="85">
        <f t="shared" si="46"/>
        <v>1</v>
      </c>
      <c r="DQ68" s="85">
        <f t="shared" si="46"/>
        <v>1</v>
      </c>
      <c r="DR68" s="85">
        <f t="shared" si="46"/>
        <v>1</v>
      </c>
      <c r="DS68" s="79" t="s">
        <v>32</v>
      </c>
    </row>
    <row r="69" spans="2:123" x14ac:dyDescent="0.45">
      <c r="B69" s="80">
        <f t="shared" si="7"/>
        <v>57</v>
      </c>
      <c r="C69" s="81">
        <f t="shared" si="6"/>
        <v>4.666666666666667</v>
      </c>
      <c r="D69" s="82">
        <f t="shared" si="8"/>
        <v>56</v>
      </c>
      <c r="E69" s="83">
        <f t="shared" si="10"/>
        <v>1.7857142857142856E-2</v>
      </c>
      <c r="F69" s="85"/>
      <c r="G69" s="85">
        <f t="shared" si="45"/>
        <v>1.7857142857142856E-2</v>
      </c>
      <c r="H69" s="85">
        <f t="shared" si="45"/>
        <v>3.5714285714285712E-2</v>
      </c>
      <c r="I69" s="85">
        <f t="shared" si="45"/>
        <v>5.3571428571428568E-2</v>
      </c>
      <c r="J69" s="85">
        <f t="shared" si="45"/>
        <v>7.1428571428571425E-2</v>
      </c>
      <c r="K69" s="85">
        <f t="shared" si="45"/>
        <v>8.9285714285714274E-2</v>
      </c>
      <c r="L69" s="85">
        <f t="shared" si="45"/>
        <v>0.10714285714285714</v>
      </c>
      <c r="M69" s="85">
        <f t="shared" si="45"/>
        <v>0.125</v>
      </c>
      <c r="N69" s="85">
        <f t="shared" si="45"/>
        <v>0.14285714285714285</v>
      </c>
      <c r="O69" s="85">
        <f t="shared" si="45"/>
        <v>0.1607142857142857</v>
      </c>
      <c r="P69" s="85">
        <f t="shared" si="45"/>
        <v>0.17857142857142855</v>
      </c>
      <c r="Q69" s="85">
        <f t="shared" si="45"/>
        <v>0.19642857142857142</v>
      </c>
      <c r="R69" s="85">
        <f t="shared" si="45"/>
        <v>0.21428571428571427</v>
      </c>
      <c r="S69" s="85">
        <f t="shared" si="45"/>
        <v>0.23214285714285712</v>
      </c>
      <c r="T69" s="85">
        <f t="shared" si="45"/>
        <v>0.25</v>
      </c>
      <c r="U69" s="85">
        <f t="shared" si="45"/>
        <v>0.26785714285714285</v>
      </c>
      <c r="V69" s="85">
        <f t="shared" si="45"/>
        <v>0.2857142857142857</v>
      </c>
      <c r="W69" s="85">
        <f t="shared" si="40"/>
        <v>0.30357142857142855</v>
      </c>
      <c r="X69" s="85">
        <f t="shared" si="40"/>
        <v>0.3214285714285714</v>
      </c>
      <c r="Y69" s="85">
        <f t="shared" si="40"/>
        <v>0.33928571428571425</v>
      </c>
      <c r="Z69" s="85">
        <f t="shared" si="40"/>
        <v>0.3571428571428571</v>
      </c>
      <c r="AA69" s="85">
        <f t="shared" si="40"/>
        <v>0.375</v>
      </c>
      <c r="AB69" s="85">
        <f t="shared" si="40"/>
        <v>0.39285714285714285</v>
      </c>
      <c r="AC69" s="85">
        <f t="shared" si="40"/>
        <v>0.4107142857142857</v>
      </c>
      <c r="AD69" s="85">
        <f t="shared" si="40"/>
        <v>0.42857142857142855</v>
      </c>
      <c r="AE69" s="85">
        <f t="shared" si="40"/>
        <v>0.4464285714285714</v>
      </c>
      <c r="AF69" s="85">
        <f t="shared" si="40"/>
        <v>0.46428571428571425</v>
      </c>
      <c r="AG69" s="85">
        <f t="shared" si="40"/>
        <v>0.4821428571428571</v>
      </c>
      <c r="AH69" s="85">
        <f t="shared" si="40"/>
        <v>0.5</v>
      </c>
      <c r="AI69" s="85">
        <f t="shared" si="40"/>
        <v>0.51785714285714279</v>
      </c>
      <c r="AJ69" s="85">
        <f t="shared" si="40"/>
        <v>0.5357142857142857</v>
      </c>
      <c r="AK69" s="85">
        <f t="shared" si="40"/>
        <v>0.55357142857142849</v>
      </c>
      <c r="AL69" s="85">
        <f t="shared" si="40"/>
        <v>0.5714285714285714</v>
      </c>
      <c r="AM69" s="85">
        <f t="shared" si="41"/>
        <v>0.5892857142857143</v>
      </c>
      <c r="AN69" s="85">
        <f t="shared" si="41"/>
        <v>0.6071428571428571</v>
      </c>
      <c r="AO69" s="85">
        <f t="shared" si="41"/>
        <v>0.625</v>
      </c>
      <c r="AP69" s="85">
        <f t="shared" si="41"/>
        <v>0.64285714285714279</v>
      </c>
      <c r="AQ69" s="85">
        <f t="shared" si="41"/>
        <v>0.6607142857142857</v>
      </c>
      <c r="AR69" s="85">
        <f t="shared" si="41"/>
        <v>0.67857142857142849</v>
      </c>
      <c r="AS69" s="85">
        <f t="shared" si="41"/>
        <v>0.6964285714285714</v>
      </c>
      <c r="AT69" s="85">
        <f t="shared" si="41"/>
        <v>0.71428571428571419</v>
      </c>
      <c r="AU69" s="85">
        <f t="shared" si="41"/>
        <v>0.7321428571428571</v>
      </c>
      <c r="AV69" s="85">
        <f t="shared" si="41"/>
        <v>0.75</v>
      </c>
      <c r="AW69" s="85">
        <f t="shared" si="41"/>
        <v>0.76785714285714279</v>
      </c>
      <c r="AX69" s="85">
        <f t="shared" si="41"/>
        <v>0.7857142857142857</v>
      </c>
      <c r="AY69" s="85">
        <f t="shared" si="41"/>
        <v>0.80357142857142849</v>
      </c>
      <c r="AZ69" s="85">
        <f t="shared" si="41"/>
        <v>0.8214285714285714</v>
      </c>
      <c r="BA69" s="85">
        <f t="shared" si="41"/>
        <v>0.83928571428571419</v>
      </c>
      <c r="BB69" s="85">
        <f t="shared" si="37"/>
        <v>0.8571428571428571</v>
      </c>
      <c r="BC69" s="85">
        <f t="shared" si="37"/>
        <v>0.875</v>
      </c>
      <c r="BD69" s="85">
        <f t="shared" si="37"/>
        <v>0.89285714285714279</v>
      </c>
      <c r="BE69" s="85">
        <f t="shared" si="37"/>
        <v>0.9107142857142857</v>
      </c>
      <c r="BF69" s="85">
        <f t="shared" si="37"/>
        <v>0.92857142857142849</v>
      </c>
      <c r="BG69" s="85">
        <f t="shared" si="37"/>
        <v>0.9464285714285714</v>
      </c>
      <c r="BH69" s="85">
        <f t="shared" si="37"/>
        <v>0.96428571428571419</v>
      </c>
      <c r="BI69" s="85">
        <f t="shared" si="37"/>
        <v>0.9821428571428571</v>
      </c>
      <c r="BJ69" s="85">
        <f t="shared" si="37"/>
        <v>1</v>
      </c>
      <c r="BK69" s="85">
        <f t="shared" si="37"/>
        <v>1</v>
      </c>
      <c r="BL69" s="85">
        <f t="shared" si="37"/>
        <v>1</v>
      </c>
      <c r="BM69" s="85">
        <f t="shared" si="37"/>
        <v>1</v>
      </c>
      <c r="BN69" s="85">
        <f t="shared" si="37"/>
        <v>1</v>
      </c>
      <c r="BO69" s="85">
        <f t="shared" si="38"/>
        <v>1</v>
      </c>
      <c r="BP69" s="85">
        <f t="shared" si="38"/>
        <v>1</v>
      </c>
      <c r="BQ69" s="85">
        <f t="shared" si="38"/>
        <v>1</v>
      </c>
      <c r="BR69" s="85">
        <f t="shared" si="38"/>
        <v>1</v>
      </c>
      <c r="BS69" s="85">
        <f t="shared" si="38"/>
        <v>1</v>
      </c>
      <c r="BT69" s="85">
        <f t="shared" si="38"/>
        <v>1</v>
      </c>
      <c r="BU69" s="85">
        <f t="shared" si="38"/>
        <v>1</v>
      </c>
      <c r="BV69" s="85">
        <f t="shared" si="38"/>
        <v>1</v>
      </c>
      <c r="BW69" s="85">
        <f t="shared" si="38"/>
        <v>1</v>
      </c>
      <c r="BX69" s="85">
        <f t="shared" si="38"/>
        <v>1</v>
      </c>
      <c r="BY69" s="85">
        <f t="shared" si="38"/>
        <v>1</v>
      </c>
      <c r="BZ69" s="85">
        <f t="shared" si="38"/>
        <v>1</v>
      </c>
      <c r="CA69" s="85">
        <f t="shared" si="38"/>
        <v>1</v>
      </c>
      <c r="CB69" s="85">
        <f t="shared" si="38"/>
        <v>1</v>
      </c>
      <c r="CC69" s="85">
        <f t="shared" si="38"/>
        <v>1</v>
      </c>
      <c r="CD69" s="85">
        <f t="shared" si="38"/>
        <v>1</v>
      </c>
      <c r="CE69" s="85">
        <f t="shared" ref="CE69:DQ69" si="47">IF(CE$13&lt;$D69,$E69*CE$13,1)</f>
        <v>1</v>
      </c>
      <c r="CF69" s="85">
        <f t="shared" si="47"/>
        <v>1</v>
      </c>
      <c r="CG69" s="85">
        <f t="shared" si="47"/>
        <v>1</v>
      </c>
      <c r="CH69" s="85">
        <f t="shared" si="47"/>
        <v>1</v>
      </c>
      <c r="CI69" s="85">
        <f t="shared" si="47"/>
        <v>1</v>
      </c>
      <c r="CJ69" s="85">
        <f t="shared" si="47"/>
        <v>1</v>
      </c>
      <c r="CK69" s="85">
        <f t="shared" si="47"/>
        <v>1</v>
      </c>
      <c r="CL69" s="85">
        <f t="shared" si="47"/>
        <v>1</v>
      </c>
      <c r="CM69" s="85">
        <f t="shared" si="47"/>
        <v>1</v>
      </c>
      <c r="CN69" s="85">
        <f t="shared" si="47"/>
        <v>1</v>
      </c>
      <c r="CO69" s="85">
        <f t="shared" si="47"/>
        <v>1</v>
      </c>
      <c r="CP69" s="85">
        <f t="shared" si="47"/>
        <v>1</v>
      </c>
      <c r="CQ69" s="85">
        <f t="shared" si="47"/>
        <v>1</v>
      </c>
      <c r="CR69" s="85">
        <f t="shared" si="47"/>
        <v>1</v>
      </c>
      <c r="CS69" s="85">
        <f t="shared" si="47"/>
        <v>1</v>
      </c>
      <c r="CT69" s="85">
        <f t="shared" si="47"/>
        <v>1</v>
      </c>
      <c r="CU69" s="85">
        <f t="shared" si="47"/>
        <v>1</v>
      </c>
      <c r="CV69" s="85">
        <f t="shared" si="47"/>
        <v>1</v>
      </c>
      <c r="CW69" s="85">
        <f t="shared" si="47"/>
        <v>1</v>
      </c>
      <c r="CX69" s="85">
        <f t="shared" si="47"/>
        <v>1</v>
      </c>
      <c r="CY69" s="85">
        <f t="shared" si="47"/>
        <v>1</v>
      </c>
      <c r="CZ69" s="85">
        <f t="shared" si="47"/>
        <v>1</v>
      </c>
      <c r="DA69" s="85">
        <f t="shared" si="47"/>
        <v>1</v>
      </c>
      <c r="DB69" s="85">
        <f t="shared" si="47"/>
        <v>1</v>
      </c>
      <c r="DC69" s="85">
        <f t="shared" si="47"/>
        <v>1</v>
      </c>
      <c r="DD69" s="85">
        <f t="shared" si="47"/>
        <v>1</v>
      </c>
      <c r="DE69" s="85">
        <f t="shared" si="47"/>
        <v>1</v>
      </c>
      <c r="DF69" s="85">
        <f t="shared" si="47"/>
        <v>1</v>
      </c>
      <c r="DG69" s="85">
        <f t="shared" si="47"/>
        <v>1</v>
      </c>
      <c r="DH69" s="85">
        <f t="shared" si="47"/>
        <v>1</v>
      </c>
      <c r="DI69" s="85">
        <f t="shared" si="47"/>
        <v>1</v>
      </c>
      <c r="DJ69" s="85">
        <f t="shared" si="47"/>
        <v>1</v>
      </c>
      <c r="DK69" s="85">
        <f t="shared" si="47"/>
        <v>1</v>
      </c>
      <c r="DL69" s="85">
        <f t="shared" si="47"/>
        <v>1</v>
      </c>
      <c r="DM69" s="85">
        <f t="shared" si="47"/>
        <v>1</v>
      </c>
      <c r="DN69" s="85">
        <f t="shared" si="47"/>
        <v>1</v>
      </c>
      <c r="DO69" s="85">
        <f t="shared" si="47"/>
        <v>1</v>
      </c>
      <c r="DP69" s="85">
        <f t="shared" si="47"/>
        <v>1</v>
      </c>
      <c r="DQ69" s="85">
        <f t="shared" si="47"/>
        <v>1</v>
      </c>
      <c r="DR69" s="85">
        <f t="shared" si="46"/>
        <v>1</v>
      </c>
      <c r="DS69" s="79" t="s">
        <v>32</v>
      </c>
    </row>
    <row r="70" spans="2:123" x14ac:dyDescent="0.45">
      <c r="B70" s="80">
        <f t="shared" si="7"/>
        <v>58</v>
      </c>
      <c r="C70" s="81">
        <f t="shared" si="6"/>
        <v>4.75</v>
      </c>
      <c r="D70" s="82">
        <f t="shared" si="8"/>
        <v>57</v>
      </c>
      <c r="E70" s="83">
        <f t="shared" si="10"/>
        <v>1.7543859649122806E-2</v>
      </c>
      <c r="F70" s="85"/>
      <c r="G70" s="85">
        <f t="shared" si="45"/>
        <v>1.7543859649122806E-2</v>
      </c>
      <c r="H70" s="85">
        <f t="shared" si="45"/>
        <v>3.5087719298245612E-2</v>
      </c>
      <c r="I70" s="85">
        <f t="shared" si="45"/>
        <v>5.2631578947368418E-2</v>
      </c>
      <c r="J70" s="85">
        <f t="shared" si="45"/>
        <v>7.0175438596491224E-2</v>
      </c>
      <c r="K70" s="85">
        <f t="shared" si="45"/>
        <v>8.771929824561403E-2</v>
      </c>
      <c r="L70" s="85">
        <f t="shared" si="45"/>
        <v>0.10526315789473684</v>
      </c>
      <c r="M70" s="85">
        <f t="shared" si="45"/>
        <v>0.12280701754385964</v>
      </c>
      <c r="N70" s="85">
        <f t="shared" si="45"/>
        <v>0.14035087719298245</v>
      </c>
      <c r="O70" s="85">
        <f t="shared" si="45"/>
        <v>0.15789473684210525</v>
      </c>
      <c r="P70" s="85">
        <f t="shared" si="45"/>
        <v>0.17543859649122806</v>
      </c>
      <c r="Q70" s="85">
        <f t="shared" si="45"/>
        <v>0.19298245614035087</v>
      </c>
      <c r="R70" s="85">
        <f t="shared" si="45"/>
        <v>0.21052631578947367</v>
      </c>
      <c r="S70" s="85">
        <f t="shared" si="45"/>
        <v>0.22807017543859648</v>
      </c>
      <c r="T70" s="85">
        <f t="shared" si="45"/>
        <v>0.24561403508771928</v>
      </c>
      <c r="U70" s="85">
        <f t="shared" si="45"/>
        <v>0.26315789473684209</v>
      </c>
      <c r="V70" s="85">
        <f t="shared" si="45"/>
        <v>0.2807017543859649</v>
      </c>
      <c r="W70" s="85">
        <f t="shared" si="40"/>
        <v>0.2982456140350877</v>
      </c>
      <c r="X70" s="85">
        <f t="shared" si="40"/>
        <v>0.31578947368421051</v>
      </c>
      <c r="Y70" s="85">
        <f t="shared" si="40"/>
        <v>0.33333333333333331</v>
      </c>
      <c r="Z70" s="85">
        <f t="shared" si="40"/>
        <v>0.35087719298245612</v>
      </c>
      <c r="AA70" s="85">
        <f t="shared" si="40"/>
        <v>0.36842105263157893</v>
      </c>
      <c r="AB70" s="85">
        <f t="shared" si="40"/>
        <v>0.38596491228070173</v>
      </c>
      <c r="AC70" s="85">
        <f t="shared" si="40"/>
        <v>0.40350877192982454</v>
      </c>
      <c r="AD70" s="85">
        <f t="shared" si="40"/>
        <v>0.42105263157894735</v>
      </c>
      <c r="AE70" s="85">
        <f t="shared" si="40"/>
        <v>0.43859649122807015</v>
      </c>
      <c r="AF70" s="85">
        <f t="shared" si="40"/>
        <v>0.45614035087719296</v>
      </c>
      <c r="AG70" s="85">
        <f t="shared" si="40"/>
        <v>0.47368421052631576</v>
      </c>
      <c r="AH70" s="85">
        <f t="shared" si="40"/>
        <v>0.49122807017543857</v>
      </c>
      <c r="AI70" s="85">
        <f t="shared" si="40"/>
        <v>0.50877192982456143</v>
      </c>
      <c r="AJ70" s="85">
        <f t="shared" si="40"/>
        <v>0.52631578947368418</v>
      </c>
      <c r="AK70" s="85">
        <f t="shared" si="40"/>
        <v>0.54385964912280693</v>
      </c>
      <c r="AL70" s="85">
        <f t="shared" si="40"/>
        <v>0.56140350877192979</v>
      </c>
      <c r="AM70" s="85">
        <f t="shared" si="41"/>
        <v>0.57894736842105265</v>
      </c>
      <c r="AN70" s="85">
        <f t="shared" si="41"/>
        <v>0.59649122807017541</v>
      </c>
      <c r="AO70" s="85">
        <f t="shared" si="41"/>
        <v>0.61403508771929816</v>
      </c>
      <c r="AP70" s="85">
        <f t="shared" si="41"/>
        <v>0.63157894736842102</v>
      </c>
      <c r="AQ70" s="85">
        <f t="shared" si="41"/>
        <v>0.64912280701754388</v>
      </c>
      <c r="AR70" s="85">
        <f t="shared" si="41"/>
        <v>0.66666666666666663</v>
      </c>
      <c r="AS70" s="85">
        <f t="shared" si="41"/>
        <v>0.68421052631578938</v>
      </c>
      <c r="AT70" s="85">
        <f t="shared" si="41"/>
        <v>0.70175438596491224</v>
      </c>
      <c r="AU70" s="85">
        <f t="shared" si="41"/>
        <v>0.7192982456140351</v>
      </c>
      <c r="AV70" s="85">
        <f t="shared" si="41"/>
        <v>0.73684210526315785</v>
      </c>
      <c r="AW70" s="85">
        <f t="shared" si="41"/>
        <v>0.7543859649122806</v>
      </c>
      <c r="AX70" s="85">
        <f t="shared" si="41"/>
        <v>0.77192982456140347</v>
      </c>
      <c r="AY70" s="85">
        <f t="shared" si="41"/>
        <v>0.78947368421052633</v>
      </c>
      <c r="AZ70" s="85">
        <f t="shared" si="41"/>
        <v>0.80701754385964908</v>
      </c>
      <c r="BA70" s="85">
        <f t="shared" si="41"/>
        <v>0.82456140350877183</v>
      </c>
      <c r="BB70" s="85">
        <f t="shared" si="37"/>
        <v>0.84210526315789469</v>
      </c>
      <c r="BC70" s="85">
        <f t="shared" si="37"/>
        <v>0.85964912280701755</v>
      </c>
      <c r="BD70" s="85">
        <f t="shared" si="37"/>
        <v>0.8771929824561403</v>
      </c>
      <c r="BE70" s="85">
        <f t="shared" si="37"/>
        <v>0.89473684210526305</v>
      </c>
      <c r="BF70" s="85">
        <f t="shared" si="37"/>
        <v>0.91228070175438591</v>
      </c>
      <c r="BG70" s="85">
        <f t="shared" si="37"/>
        <v>0.92982456140350878</v>
      </c>
      <c r="BH70" s="85">
        <f t="shared" si="37"/>
        <v>0.94736842105263153</v>
      </c>
      <c r="BI70" s="85">
        <f t="shared" si="37"/>
        <v>0.96491228070175428</v>
      </c>
      <c r="BJ70" s="85">
        <f t="shared" si="37"/>
        <v>0.98245614035087714</v>
      </c>
      <c r="BK70" s="85">
        <f t="shared" si="37"/>
        <v>1</v>
      </c>
      <c r="BL70" s="85">
        <f t="shared" si="37"/>
        <v>1</v>
      </c>
      <c r="BM70" s="85">
        <f t="shared" si="37"/>
        <v>1</v>
      </c>
      <c r="BN70" s="85">
        <f t="shared" si="37"/>
        <v>1</v>
      </c>
      <c r="BO70" s="85">
        <f t="shared" si="38"/>
        <v>1</v>
      </c>
      <c r="BP70" s="85">
        <f t="shared" si="38"/>
        <v>1</v>
      </c>
      <c r="BQ70" s="85">
        <f t="shared" si="38"/>
        <v>1</v>
      </c>
      <c r="BR70" s="85">
        <f t="shared" si="38"/>
        <v>1</v>
      </c>
      <c r="BS70" s="85">
        <f t="shared" si="38"/>
        <v>1</v>
      </c>
      <c r="BT70" s="85">
        <f t="shared" si="38"/>
        <v>1</v>
      </c>
      <c r="BU70" s="85">
        <f t="shared" si="38"/>
        <v>1</v>
      </c>
      <c r="BV70" s="85">
        <f t="shared" si="38"/>
        <v>1</v>
      </c>
      <c r="BW70" s="85">
        <f t="shared" si="38"/>
        <v>1</v>
      </c>
      <c r="BX70" s="85">
        <f t="shared" si="38"/>
        <v>1</v>
      </c>
      <c r="BY70" s="85">
        <f t="shared" si="38"/>
        <v>1</v>
      </c>
      <c r="BZ70" s="85">
        <f t="shared" si="38"/>
        <v>1</v>
      </c>
      <c r="CA70" s="85">
        <f t="shared" si="38"/>
        <v>1</v>
      </c>
      <c r="CB70" s="85">
        <f t="shared" si="38"/>
        <v>1</v>
      </c>
      <c r="CC70" s="85">
        <f t="shared" si="38"/>
        <v>1</v>
      </c>
      <c r="CD70" s="85">
        <f t="shared" ref="CD70:DR76" si="48">IF(CD$13&lt;$D70,$E70*CD$13,1)</f>
        <v>1</v>
      </c>
      <c r="CE70" s="85">
        <f t="shared" si="48"/>
        <v>1</v>
      </c>
      <c r="CF70" s="85">
        <f t="shared" si="48"/>
        <v>1</v>
      </c>
      <c r="CG70" s="85">
        <f t="shared" si="48"/>
        <v>1</v>
      </c>
      <c r="CH70" s="85">
        <f t="shared" si="48"/>
        <v>1</v>
      </c>
      <c r="CI70" s="85">
        <f t="shared" si="48"/>
        <v>1</v>
      </c>
      <c r="CJ70" s="85">
        <f t="shared" si="48"/>
        <v>1</v>
      </c>
      <c r="CK70" s="85">
        <f t="shared" si="48"/>
        <v>1</v>
      </c>
      <c r="CL70" s="85">
        <f t="shared" si="48"/>
        <v>1</v>
      </c>
      <c r="CM70" s="85">
        <f t="shared" si="48"/>
        <v>1</v>
      </c>
      <c r="CN70" s="85">
        <f t="shared" si="48"/>
        <v>1</v>
      </c>
      <c r="CO70" s="85">
        <f t="shared" si="48"/>
        <v>1</v>
      </c>
      <c r="CP70" s="85">
        <f t="shared" si="48"/>
        <v>1</v>
      </c>
      <c r="CQ70" s="85">
        <f t="shared" si="48"/>
        <v>1</v>
      </c>
      <c r="CR70" s="85">
        <f t="shared" si="48"/>
        <v>1</v>
      </c>
      <c r="CS70" s="85">
        <f t="shared" si="48"/>
        <v>1</v>
      </c>
      <c r="CT70" s="85">
        <f t="shared" si="48"/>
        <v>1</v>
      </c>
      <c r="CU70" s="85">
        <f t="shared" si="48"/>
        <v>1</v>
      </c>
      <c r="CV70" s="85">
        <f t="shared" si="48"/>
        <v>1</v>
      </c>
      <c r="CW70" s="85">
        <f t="shared" si="48"/>
        <v>1</v>
      </c>
      <c r="CX70" s="85">
        <f t="shared" si="48"/>
        <v>1</v>
      </c>
      <c r="CY70" s="85">
        <f t="shared" si="48"/>
        <v>1</v>
      </c>
      <c r="CZ70" s="85">
        <f t="shared" si="48"/>
        <v>1</v>
      </c>
      <c r="DA70" s="85">
        <f t="shared" si="48"/>
        <v>1</v>
      </c>
      <c r="DB70" s="85">
        <f t="shared" si="48"/>
        <v>1</v>
      </c>
      <c r="DC70" s="85">
        <f t="shared" si="48"/>
        <v>1</v>
      </c>
      <c r="DD70" s="85">
        <f t="shared" si="48"/>
        <v>1</v>
      </c>
      <c r="DE70" s="85">
        <f t="shared" si="48"/>
        <v>1</v>
      </c>
      <c r="DF70" s="85">
        <f t="shared" si="48"/>
        <v>1</v>
      </c>
      <c r="DG70" s="85">
        <f t="shared" si="48"/>
        <v>1</v>
      </c>
      <c r="DH70" s="85">
        <f t="shared" si="48"/>
        <v>1</v>
      </c>
      <c r="DI70" s="85">
        <f t="shared" si="48"/>
        <v>1</v>
      </c>
      <c r="DJ70" s="85">
        <f t="shared" si="48"/>
        <v>1</v>
      </c>
      <c r="DK70" s="85">
        <f t="shared" si="48"/>
        <v>1</v>
      </c>
      <c r="DL70" s="85">
        <f t="shared" si="48"/>
        <v>1</v>
      </c>
      <c r="DM70" s="85">
        <f t="shared" si="48"/>
        <v>1</v>
      </c>
      <c r="DN70" s="85">
        <f t="shared" si="48"/>
        <v>1</v>
      </c>
      <c r="DO70" s="85">
        <f t="shared" si="48"/>
        <v>1</v>
      </c>
      <c r="DP70" s="85">
        <f t="shared" si="48"/>
        <v>1</v>
      </c>
      <c r="DQ70" s="85">
        <f t="shared" si="48"/>
        <v>1</v>
      </c>
      <c r="DR70" s="85">
        <f t="shared" si="48"/>
        <v>1</v>
      </c>
      <c r="DS70" s="79" t="s">
        <v>32</v>
      </c>
    </row>
    <row r="71" spans="2:123" x14ac:dyDescent="0.45">
      <c r="B71" s="80">
        <f t="shared" si="7"/>
        <v>59</v>
      </c>
      <c r="C71" s="81">
        <f t="shared" si="6"/>
        <v>4.833333333333333</v>
      </c>
      <c r="D71" s="82">
        <f t="shared" si="8"/>
        <v>58</v>
      </c>
      <c r="E71" s="83">
        <f t="shared" si="10"/>
        <v>1.7241379310344827E-2</v>
      </c>
      <c r="F71" s="85"/>
      <c r="G71" s="85">
        <f t="shared" si="45"/>
        <v>1.7241379310344827E-2</v>
      </c>
      <c r="H71" s="85">
        <f t="shared" si="45"/>
        <v>3.4482758620689655E-2</v>
      </c>
      <c r="I71" s="85">
        <f t="shared" si="45"/>
        <v>5.1724137931034482E-2</v>
      </c>
      <c r="J71" s="85">
        <f t="shared" si="45"/>
        <v>6.8965517241379309E-2</v>
      </c>
      <c r="K71" s="85">
        <f t="shared" si="45"/>
        <v>8.6206896551724144E-2</v>
      </c>
      <c r="L71" s="85">
        <f t="shared" si="45"/>
        <v>0.10344827586206896</v>
      </c>
      <c r="M71" s="85">
        <f t="shared" si="45"/>
        <v>0.12068965517241378</v>
      </c>
      <c r="N71" s="85">
        <f t="shared" si="45"/>
        <v>0.13793103448275862</v>
      </c>
      <c r="O71" s="85">
        <f t="shared" si="45"/>
        <v>0.15517241379310345</v>
      </c>
      <c r="P71" s="85">
        <f t="shared" si="45"/>
        <v>0.17241379310344829</v>
      </c>
      <c r="Q71" s="85">
        <f t="shared" si="45"/>
        <v>0.18965517241379309</v>
      </c>
      <c r="R71" s="85">
        <f t="shared" si="45"/>
        <v>0.20689655172413793</v>
      </c>
      <c r="S71" s="85">
        <f t="shared" si="45"/>
        <v>0.22413793103448276</v>
      </c>
      <c r="T71" s="85">
        <f t="shared" si="45"/>
        <v>0.24137931034482757</v>
      </c>
      <c r="U71" s="85">
        <f t="shared" si="45"/>
        <v>0.25862068965517243</v>
      </c>
      <c r="V71" s="85">
        <f t="shared" si="45"/>
        <v>0.27586206896551724</v>
      </c>
      <c r="W71" s="85">
        <f t="shared" si="40"/>
        <v>0.29310344827586204</v>
      </c>
      <c r="X71" s="85">
        <f t="shared" si="40"/>
        <v>0.31034482758620691</v>
      </c>
      <c r="Y71" s="85">
        <f t="shared" si="40"/>
        <v>0.32758620689655171</v>
      </c>
      <c r="Z71" s="85">
        <f t="shared" si="40"/>
        <v>0.34482758620689657</v>
      </c>
      <c r="AA71" s="85">
        <f t="shared" si="40"/>
        <v>0.36206896551724138</v>
      </c>
      <c r="AB71" s="85">
        <f t="shared" si="40"/>
        <v>0.37931034482758619</v>
      </c>
      <c r="AC71" s="85">
        <f t="shared" si="40"/>
        <v>0.39655172413793105</v>
      </c>
      <c r="AD71" s="85">
        <f t="shared" si="40"/>
        <v>0.41379310344827586</v>
      </c>
      <c r="AE71" s="85">
        <f t="shared" si="40"/>
        <v>0.43103448275862066</v>
      </c>
      <c r="AF71" s="85">
        <f t="shared" si="40"/>
        <v>0.44827586206896552</v>
      </c>
      <c r="AG71" s="85">
        <f t="shared" si="40"/>
        <v>0.46551724137931033</v>
      </c>
      <c r="AH71" s="85">
        <f t="shared" si="40"/>
        <v>0.48275862068965514</v>
      </c>
      <c r="AI71" s="85">
        <f t="shared" si="40"/>
        <v>0.5</v>
      </c>
      <c r="AJ71" s="85">
        <f t="shared" si="40"/>
        <v>0.51724137931034486</v>
      </c>
      <c r="AK71" s="85">
        <f t="shared" si="40"/>
        <v>0.53448275862068961</v>
      </c>
      <c r="AL71" s="85">
        <f t="shared" ref="AL71:BA86" si="49">IF(AL$13&lt;$D71,$E71*AL$13,1)</f>
        <v>0.55172413793103448</v>
      </c>
      <c r="AM71" s="85">
        <f t="shared" si="49"/>
        <v>0.56896551724137934</v>
      </c>
      <c r="AN71" s="85">
        <f t="shared" si="49"/>
        <v>0.58620689655172409</v>
      </c>
      <c r="AO71" s="85">
        <f t="shared" si="49"/>
        <v>0.60344827586206895</v>
      </c>
      <c r="AP71" s="85">
        <f t="shared" si="49"/>
        <v>0.62068965517241381</v>
      </c>
      <c r="AQ71" s="85">
        <f t="shared" si="49"/>
        <v>0.63793103448275856</v>
      </c>
      <c r="AR71" s="85">
        <f t="shared" si="49"/>
        <v>0.65517241379310343</v>
      </c>
      <c r="AS71" s="85">
        <f t="shared" si="49"/>
        <v>0.67241379310344829</v>
      </c>
      <c r="AT71" s="85">
        <f t="shared" si="49"/>
        <v>0.68965517241379315</v>
      </c>
      <c r="AU71" s="85">
        <f t="shared" si="49"/>
        <v>0.7068965517241379</v>
      </c>
      <c r="AV71" s="85">
        <f t="shared" si="49"/>
        <v>0.72413793103448276</v>
      </c>
      <c r="AW71" s="85">
        <f t="shared" si="49"/>
        <v>0.74137931034482762</v>
      </c>
      <c r="AX71" s="85">
        <f t="shared" si="49"/>
        <v>0.75862068965517238</v>
      </c>
      <c r="AY71" s="85">
        <f t="shared" si="49"/>
        <v>0.77586206896551724</v>
      </c>
      <c r="AZ71" s="85">
        <f t="shared" si="49"/>
        <v>0.7931034482758621</v>
      </c>
      <c r="BA71" s="85">
        <f t="shared" si="49"/>
        <v>0.81034482758620685</v>
      </c>
      <c r="BB71" s="85">
        <f t="shared" si="37"/>
        <v>0.82758620689655171</v>
      </c>
      <c r="BC71" s="85">
        <f t="shared" si="37"/>
        <v>0.84482758620689657</v>
      </c>
      <c r="BD71" s="85">
        <f t="shared" si="37"/>
        <v>0.86206896551724133</v>
      </c>
      <c r="BE71" s="85">
        <f t="shared" si="37"/>
        <v>0.87931034482758619</v>
      </c>
      <c r="BF71" s="85">
        <f t="shared" si="37"/>
        <v>0.89655172413793105</v>
      </c>
      <c r="BG71" s="85">
        <f t="shared" si="37"/>
        <v>0.9137931034482758</v>
      </c>
      <c r="BH71" s="85">
        <f t="shared" si="37"/>
        <v>0.93103448275862066</v>
      </c>
      <c r="BI71" s="85">
        <f t="shared" si="37"/>
        <v>0.94827586206896552</v>
      </c>
      <c r="BJ71" s="85">
        <f t="shared" si="37"/>
        <v>0.96551724137931028</v>
      </c>
      <c r="BK71" s="85">
        <f t="shared" si="37"/>
        <v>0.98275862068965514</v>
      </c>
      <c r="BL71" s="85">
        <f t="shared" si="37"/>
        <v>1</v>
      </c>
      <c r="BM71" s="85">
        <f t="shared" si="37"/>
        <v>1</v>
      </c>
      <c r="BN71" s="85">
        <f t="shared" si="37"/>
        <v>1</v>
      </c>
      <c r="BO71" s="85">
        <f t="shared" ref="BO71:CD88" si="50">IF(BO$13&lt;$D71,$E71*BO$13,1)</f>
        <v>1</v>
      </c>
      <c r="BP71" s="85">
        <f t="shared" si="50"/>
        <v>1</v>
      </c>
      <c r="BQ71" s="85">
        <f t="shared" si="50"/>
        <v>1</v>
      </c>
      <c r="BR71" s="85">
        <f t="shared" si="50"/>
        <v>1</v>
      </c>
      <c r="BS71" s="85">
        <f t="shared" si="50"/>
        <v>1</v>
      </c>
      <c r="BT71" s="85">
        <f t="shared" si="50"/>
        <v>1</v>
      </c>
      <c r="BU71" s="85">
        <f t="shared" si="50"/>
        <v>1</v>
      </c>
      <c r="BV71" s="85">
        <f t="shared" si="50"/>
        <v>1</v>
      </c>
      <c r="BW71" s="85">
        <f t="shared" si="50"/>
        <v>1</v>
      </c>
      <c r="BX71" s="85">
        <f t="shared" si="50"/>
        <v>1</v>
      </c>
      <c r="BY71" s="85">
        <f t="shared" si="50"/>
        <v>1</v>
      </c>
      <c r="BZ71" s="85">
        <f t="shared" si="50"/>
        <v>1</v>
      </c>
      <c r="CA71" s="85">
        <f t="shared" si="50"/>
        <v>1</v>
      </c>
      <c r="CB71" s="85">
        <f t="shared" si="50"/>
        <v>1</v>
      </c>
      <c r="CC71" s="85">
        <f t="shared" si="50"/>
        <v>1</v>
      </c>
      <c r="CD71" s="85">
        <f t="shared" si="50"/>
        <v>1</v>
      </c>
      <c r="CE71" s="85">
        <f t="shared" si="48"/>
        <v>1</v>
      </c>
      <c r="CF71" s="85">
        <f t="shared" si="48"/>
        <v>1</v>
      </c>
      <c r="CG71" s="85">
        <f t="shared" si="48"/>
        <v>1</v>
      </c>
      <c r="CH71" s="85">
        <f t="shared" si="48"/>
        <v>1</v>
      </c>
      <c r="CI71" s="85">
        <f t="shared" si="48"/>
        <v>1</v>
      </c>
      <c r="CJ71" s="85">
        <f t="shared" si="48"/>
        <v>1</v>
      </c>
      <c r="CK71" s="85">
        <f t="shared" si="48"/>
        <v>1</v>
      </c>
      <c r="CL71" s="85">
        <f t="shared" si="48"/>
        <v>1</v>
      </c>
      <c r="CM71" s="85">
        <f t="shared" si="48"/>
        <v>1</v>
      </c>
      <c r="CN71" s="85">
        <f t="shared" si="48"/>
        <v>1</v>
      </c>
      <c r="CO71" s="85">
        <f t="shared" si="48"/>
        <v>1</v>
      </c>
      <c r="CP71" s="85">
        <f t="shared" si="48"/>
        <v>1</v>
      </c>
      <c r="CQ71" s="85">
        <f t="shared" si="48"/>
        <v>1</v>
      </c>
      <c r="CR71" s="85">
        <f t="shared" si="48"/>
        <v>1</v>
      </c>
      <c r="CS71" s="85">
        <f t="shared" si="48"/>
        <v>1</v>
      </c>
      <c r="CT71" s="85">
        <f t="shared" si="48"/>
        <v>1</v>
      </c>
      <c r="CU71" s="85">
        <f t="shared" si="48"/>
        <v>1</v>
      </c>
      <c r="CV71" s="85">
        <f t="shared" si="48"/>
        <v>1</v>
      </c>
      <c r="CW71" s="85">
        <f t="shared" si="48"/>
        <v>1</v>
      </c>
      <c r="CX71" s="85">
        <f t="shared" si="48"/>
        <v>1</v>
      </c>
      <c r="CY71" s="85">
        <f t="shared" si="48"/>
        <v>1</v>
      </c>
      <c r="CZ71" s="85">
        <f t="shared" si="48"/>
        <v>1</v>
      </c>
      <c r="DA71" s="85">
        <f t="shared" si="48"/>
        <v>1</v>
      </c>
      <c r="DB71" s="85">
        <f t="shared" si="48"/>
        <v>1</v>
      </c>
      <c r="DC71" s="85">
        <f t="shared" si="48"/>
        <v>1</v>
      </c>
      <c r="DD71" s="85">
        <f t="shared" si="48"/>
        <v>1</v>
      </c>
      <c r="DE71" s="85">
        <f t="shared" si="48"/>
        <v>1</v>
      </c>
      <c r="DF71" s="85">
        <f t="shared" si="48"/>
        <v>1</v>
      </c>
      <c r="DG71" s="85">
        <f t="shared" si="48"/>
        <v>1</v>
      </c>
      <c r="DH71" s="85">
        <f t="shared" si="48"/>
        <v>1</v>
      </c>
      <c r="DI71" s="85">
        <f t="shared" si="48"/>
        <v>1</v>
      </c>
      <c r="DJ71" s="85">
        <f t="shared" si="48"/>
        <v>1</v>
      </c>
      <c r="DK71" s="85">
        <f t="shared" si="48"/>
        <v>1</v>
      </c>
      <c r="DL71" s="85">
        <f t="shared" si="48"/>
        <v>1</v>
      </c>
      <c r="DM71" s="85">
        <f t="shared" si="48"/>
        <v>1</v>
      </c>
      <c r="DN71" s="85">
        <f t="shared" si="48"/>
        <v>1</v>
      </c>
      <c r="DO71" s="85">
        <f t="shared" si="48"/>
        <v>1</v>
      </c>
      <c r="DP71" s="85">
        <f t="shared" si="48"/>
        <v>1</v>
      </c>
      <c r="DQ71" s="85">
        <f t="shared" si="48"/>
        <v>1</v>
      </c>
      <c r="DR71" s="85">
        <f t="shared" si="48"/>
        <v>1</v>
      </c>
      <c r="DS71" s="79" t="s">
        <v>32</v>
      </c>
    </row>
    <row r="72" spans="2:123" x14ac:dyDescent="0.45">
      <c r="B72" s="80">
        <f t="shared" si="7"/>
        <v>60</v>
      </c>
      <c r="C72" s="81">
        <f t="shared" si="6"/>
        <v>4.9166666666666661</v>
      </c>
      <c r="D72" s="82">
        <f t="shared" si="8"/>
        <v>59</v>
      </c>
      <c r="E72" s="83">
        <f t="shared" si="10"/>
        <v>1.6949152542372881E-2</v>
      </c>
      <c r="F72" s="85"/>
      <c r="G72" s="85">
        <f t="shared" si="45"/>
        <v>1.6949152542372881E-2</v>
      </c>
      <c r="H72" s="85">
        <f t="shared" si="45"/>
        <v>3.3898305084745763E-2</v>
      </c>
      <c r="I72" s="85">
        <f t="shared" si="45"/>
        <v>5.0847457627118647E-2</v>
      </c>
      <c r="J72" s="85">
        <f t="shared" si="45"/>
        <v>6.7796610169491525E-2</v>
      </c>
      <c r="K72" s="85">
        <f t="shared" si="45"/>
        <v>8.4745762711864403E-2</v>
      </c>
      <c r="L72" s="85">
        <f t="shared" si="45"/>
        <v>0.10169491525423729</v>
      </c>
      <c r="M72" s="85">
        <f t="shared" si="45"/>
        <v>0.11864406779661017</v>
      </c>
      <c r="N72" s="85">
        <f t="shared" si="45"/>
        <v>0.13559322033898305</v>
      </c>
      <c r="O72" s="85">
        <f t="shared" si="45"/>
        <v>0.15254237288135594</v>
      </c>
      <c r="P72" s="85">
        <f t="shared" si="45"/>
        <v>0.16949152542372881</v>
      </c>
      <c r="Q72" s="85">
        <f t="shared" si="45"/>
        <v>0.1864406779661017</v>
      </c>
      <c r="R72" s="85">
        <f t="shared" si="45"/>
        <v>0.20338983050847459</v>
      </c>
      <c r="S72" s="85">
        <f t="shared" si="45"/>
        <v>0.22033898305084745</v>
      </c>
      <c r="T72" s="85">
        <f t="shared" si="45"/>
        <v>0.23728813559322035</v>
      </c>
      <c r="U72" s="85">
        <f t="shared" si="45"/>
        <v>0.25423728813559321</v>
      </c>
      <c r="V72" s="85">
        <f t="shared" si="45"/>
        <v>0.2711864406779661</v>
      </c>
      <c r="W72" s="85">
        <f t="shared" ref="W72:AL87" si="51">IF(W$13&lt;$D72,$E72*W$13,1)</f>
        <v>0.28813559322033899</v>
      </c>
      <c r="X72" s="85">
        <f t="shared" si="51"/>
        <v>0.30508474576271188</v>
      </c>
      <c r="Y72" s="85">
        <f t="shared" si="51"/>
        <v>0.32203389830508472</v>
      </c>
      <c r="Z72" s="85">
        <f t="shared" si="51"/>
        <v>0.33898305084745761</v>
      </c>
      <c r="AA72" s="85">
        <f t="shared" si="51"/>
        <v>0.3559322033898305</v>
      </c>
      <c r="AB72" s="85">
        <f t="shared" si="51"/>
        <v>0.3728813559322034</v>
      </c>
      <c r="AC72" s="85">
        <f t="shared" si="51"/>
        <v>0.38983050847457629</v>
      </c>
      <c r="AD72" s="85">
        <f t="shared" si="51"/>
        <v>0.40677966101694918</v>
      </c>
      <c r="AE72" s="85">
        <f t="shared" si="51"/>
        <v>0.42372881355932202</v>
      </c>
      <c r="AF72" s="85">
        <f t="shared" si="51"/>
        <v>0.44067796610169491</v>
      </c>
      <c r="AG72" s="85">
        <f t="shared" si="51"/>
        <v>0.4576271186440678</v>
      </c>
      <c r="AH72" s="85">
        <f t="shared" si="51"/>
        <v>0.47457627118644069</v>
      </c>
      <c r="AI72" s="85">
        <f t="shared" si="51"/>
        <v>0.49152542372881358</v>
      </c>
      <c r="AJ72" s="85">
        <f t="shared" si="51"/>
        <v>0.50847457627118642</v>
      </c>
      <c r="AK72" s="85">
        <f t="shared" si="51"/>
        <v>0.52542372881355937</v>
      </c>
      <c r="AL72" s="85">
        <f t="shared" si="49"/>
        <v>0.5423728813559322</v>
      </c>
      <c r="AM72" s="85">
        <f t="shared" si="49"/>
        <v>0.55932203389830504</v>
      </c>
      <c r="AN72" s="85">
        <f t="shared" si="49"/>
        <v>0.57627118644067798</v>
      </c>
      <c r="AO72" s="85">
        <f t="shared" si="49"/>
        <v>0.59322033898305082</v>
      </c>
      <c r="AP72" s="85">
        <f t="shared" si="49"/>
        <v>0.61016949152542377</v>
      </c>
      <c r="AQ72" s="85">
        <f t="shared" si="49"/>
        <v>0.6271186440677966</v>
      </c>
      <c r="AR72" s="85">
        <f t="shared" si="49"/>
        <v>0.64406779661016944</v>
      </c>
      <c r="AS72" s="85">
        <f t="shared" si="49"/>
        <v>0.66101694915254239</v>
      </c>
      <c r="AT72" s="85">
        <f t="shared" si="49"/>
        <v>0.67796610169491522</v>
      </c>
      <c r="AU72" s="85">
        <f t="shared" si="49"/>
        <v>0.69491525423728817</v>
      </c>
      <c r="AV72" s="85">
        <f t="shared" si="49"/>
        <v>0.71186440677966101</v>
      </c>
      <c r="AW72" s="85">
        <f t="shared" si="49"/>
        <v>0.72881355932203384</v>
      </c>
      <c r="AX72" s="85">
        <f t="shared" si="49"/>
        <v>0.74576271186440679</v>
      </c>
      <c r="AY72" s="85">
        <f t="shared" si="49"/>
        <v>0.76271186440677963</v>
      </c>
      <c r="AZ72" s="85">
        <f t="shared" si="49"/>
        <v>0.77966101694915257</v>
      </c>
      <c r="BA72" s="85">
        <f t="shared" si="49"/>
        <v>0.79661016949152541</v>
      </c>
      <c r="BB72" s="85">
        <f t="shared" si="37"/>
        <v>0.81355932203389836</v>
      </c>
      <c r="BC72" s="85">
        <f t="shared" si="37"/>
        <v>0.83050847457627119</v>
      </c>
      <c r="BD72" s="85">
        <f t="shared" si="37"/>
        <v>0.84745762711864403</v>
      </c>
      <c r="BE72" s="85">
        <f t="shared" si="37"/>
        <v>0.86440677966101698</v>
      </c>
      <c r="BF72" s="85">
        <f t="shared" si="37"/>
        <v>0.88135593220338981</v>
      </c>
      <c r="BG72" s="85">
        <f t="shared" si="37"/>
        <v>0.89830508474576276</v>
      </c>
      <c r="BH72" s="85">
        <f t="shared" si="37"/>
        <v>0.9152542372881356</v>
      </c>
      <c r="BI72" s="85">
        <f t="shared" si="37"/>
        <v>0.93220338983050843</v>
      </c>
      <c r="BJ72" s="85">
        <f t="shared" si="37"/>
        <v>0.94915254237288138</v>
      </c>
      <c r="BK72" s="85">
        <f t="shared" si="37"/>
        <v>0.96610169491525422</v>
      </c>
      <c r="BL72" s="85">
        <f t="shared" si="37"/>
        <v>0.98305084745762716</v>
      </c>
      <c r="BM72" s="85">
        <f t="shared" si="37"/>
        <v>1</v>
      </c>
      <c r="BN72" s="85">
        <f t="shared" si="37"/>
        <v>1</v>
      </c>
      <c r="BO72" s="85">
        <f t="shared" si="50"/>
        <v>1</v>
      </c>
      <c r="BP72" s="85">
        <f t="shared" si="50"/>
        <v>1</v>
      </c>
      <c r="BQ72" s="85">
        <f t="shared" si="50"/>
        <v>1</v>
      </c>
      <c r="BR72" s="85">
        <f t="shared" si="50"/>
        <v>1</v>
      </c>
      <c r="BS72" s="85">
        <f t="shared" si="50"/>
        <v>1</v>
      </c>
      <c r="BT72" s="85">
        <f t="shared" si="50"/>
        <v>1</v>
      </c>
      <c r="BU72" s="85">
        <f t="shared" si="50"/>
        <v>1</v>
      </c>
      <c r="BV72" s="85">
        <f t="shared" si="50"/>
        <v>1</v>
      </c>
      <c r="BW72" s="85">
        <f t="shared" si="50"/>
        <v>1</v>
      </c>
      <c r="BX72" s="85">
        <f t="shared" si="50"/>
        <v>1</v>
      </c>
      <c r="BY72" s="85">
        <f t="shared" si="50"/>
        <v>1</v>
      </c>
      <c r="BZ72" s="85">
        <f t="shared" si="50"/>
        <v>1</v>
      </c>
      <c r="CA72" s="85">
        <f t="shared" si="50"/>
        <v>1</v>
      </c>
      <c r="CB72" s="85">
        <f t="shared" si="50"/>
        <v>1</v>
      </c>
      <c r="CC72" s="85">
        <f t="shared" si="50"/>
        <v>1</v>
      </c>
      <c r="CD72" s="85">
        <f t="shared" si="50"/>
        <v>1</v>
      </c>
      <c r="CE72" s="85">
        <f t="shared" si="48"/>
        <v>1</v>
      </c>
      <c r="CF72" s="85">
        <f t="shared" si="48"/>
        <v>1</v>
      </c>
      <c r="CG72" s="85">
        <f t="shared" si="48"/>
        <v>1</v>
      </c>
      <c r="CH72" s="85">
        <f t="shared" si="48"/>
        <v>1</v>
      </c>
      <c r="CI72" s="85">
        <f t="shared" si="48"/>
        <v>1</v>
      </c>
      <c r="CJ72" s="85">
        <f t="shared" si="48"/>
        <v>1</v>
      </c>
      <c r="CK72" s="85">
        <f t="shared" si="48"/>
        <v>1</v>
      </c>
      <c r="CL72" s="85">
        <f t="shared" si="48"/>
        <v>1</v>
      </c>
      <c r="CM72" s="85">
        <f t="shared" si="48"/>
        <v>1</v>
      </c>
      <c r="CN72" s="85">
        <f t="shared" si="48"/>
        <v>1</v>
      </c>
      <c r="CO72" s="85">
        <f t="shared" si="48"/>
        <v>1</v>
      </c>
      <c r="CP72" s="85">
        <f t="shared" si="48"/>
        <v>1</v>
      </c>
      <c r="CQ72" s="85">
        <f t="shared" si="48"/>
        <v>1</v>
      </c>
      <c r="CR72" s="85">
        <f t="shared" si="48"/>
        <v>1</v>
      </c>
      <c r="CS72" s="85">
        <f t="shared" si="48"/>
        <v>1</v>
      </c>
      <c r="CT72" s="85">
        <f t="shared" si="48"/>
        <v>1</v>
      </c>
      <c r="CU72" s="85">
        <f t="shared" si="48"/>
        <v>1</v>
      </c>
      <c r="CV72" s="85">
        <f t="shared" si="48"/>
        <v>1</v>
      </c>
      <c r="CW72" s="85">
        <f t="shared" si="48"/>
        <v>1</v>
      </c>
      <c r="CX72" s="85">
        <f t="shared" si="48"/>
        <v>1</v>
      </c>
      <c r="CY72" s="85">
        <f t="shared" si="48"/>
        <v>1</v>
      </c>
      <c r="CZ72" s="85">
        <f t="shared" si="48"/>
        <v>1</v>
      </c>
      <c r="DA72" s="85">
        <f t="shared" si="48"/>
        <v>1</v>
      </c>
      <c r="DB72" s="85">
        <f t="shared" si="48"/>
        <v>1</v>
      </c>
      <c r="DC72" s="85">
        <f t="shared" si="48"/>
        <v>1</v>
      </c>
      <c r="DD72" s="85">
        <f t="shared" si="48"/>
        <v>1</v>
      </c>
      <c r="DE72" s="85">
        <f t="shared" si="48"/>
        <v>1</v>
      </c>
      <c r="DF72" s="85">
        <f t="shared" si="48"/>
        <v>1</v>
      </c>
      <c r="DG72" s="85">
        <f t="shared" si="48"/>
        <v>1</v>
      </c>
      <c r="DH72" s="85">
        <f t="shared" si="48"/>
        <v>1</v>
      </c>
      <c r="DI72" s="85">
        <f t="shared" si="48"/>
        <v>1</v>
      </c>
      <c r="DJ72" s="85">
        <f t="shared" si="48"/>
        <v>1</v>
      </c>
      <c r="DK72" s="85">
        <f t="shared" si="48"/>
        <v>1</v>
      </c>
      <c r="DL72" s="85">
        <f t="shared" si="48"/>
        <v>1</v>
      </c>
      <c r="DM72" s="85">
        <f t="shared" si="48"/>
        <v>1</v>
      </c>
      <c r="DN72" s="85">
        <f t="shared" si="48"/>
        <v>1</v>
      </c>
      <c r="DO72" s="85">
        <f t="shared" si="48"/>
        <v>1</v>
      </c>
      <c r="DP72" s="85">
        <f t="shared" si="48"/>
        <v>1</v>
      </c>
      <c r="DQ72" s="85">
        <f t="shared" si="48"/>
        <v>1</v>
      </c>
      <c r="DR72" s="85">
        <f t="shared" si="48"/>
        <v>1</v>
      </c>
      <c r="DS72" s="79" t="s">
        <v>32</v>
      </c>
    </row>
    <row r="73" spans="2:123" x14ac:dyDescent="0.45">
      <c r="B73" s="80">
        <f t="shared" si="7"/>
        <v>61</v>
      </c>
      <c r="C73" s="81">
        <f t="shared" si="6"/>
        <v>4.9999999999999991</v>
      </c>
      <c r="D73" s="82">
        <f t="shared" si="8"/>
        <v>60</v>
      </c>
      <c r="E73" s="83">
        <f t="shared" si="10"/>
        <v>1.6666666666666666E-2</v>
      </c>
      <c r="F73" s="85"/>
      <c r="G73" s="85">
        <f t="shared" si="45"/>
        <v>1.6666666666666666E-2</v>
      </c>
      <c r="H73" s="85">
        <f t="shared" si="45"/>
        <v>3.3333333333333333E-2</v>
      </c>
      <c r="I73" s="85">
        <f t="shared" si="45"/>
        <v>0.05</v>
      </c>
      <c r="J73" s="85">
        <f t="shared" si="45"/>
        <v>6.6666666666666666E-2</v>
      </c>
      <c r="K73" s="85">
        <f t="shared" si="45"/>
        <v>8.3333333333333329E-2</v>
      </c>
      <c r="L73" s="85">
        <f t="shared" si="45"/>
        <v>0.1</v>
      </c>
      <c r="M73" s="85">
        <f t="shared" si="45"/>
        <v>0.11666666666666667</v>
      </c>
      <c r="N73" s="85">
        <f t="shared" si="45"/>
        <v>0.13333333333333333</v>
      </c>
      <c r="O73" s="85">
        <f t="shared" si="45"/>
        <v>0.15</v>
      </c>
      <c r="P73" s="85">
        <f t="shared" si="45"/>
        <v>0.16666666666666666</v>
      </c>
      <c r="Q73" s="85">
        <f t="shared" si="45"/>
        <v>0.18333333333333332</v>
      </c>
      <c r="R73" s="85">
        <f t="shared" si="45"/>
        <v>0.2</v>
      </c>
      <c r="S73" s="85">
        <f t="shared" si="45"/>
        <v>0.21666666666666667</v>
      </c>
      <c r="T73" s="85">
        <f t="shared" si="45"/>
        <v>0.23333333333333334</v>
      </c>
      <c r="U73" s="85">
        <f t="shared" si="45"/>
        <v>0.25</v>
      </c>
      <c r="V73" s="85">
        <f t="shared" si="45"/>
        <v>0.26666666666666666</v>
      </c>
      <c r="W73" s="85">
        <f t="shared" si="51"/>
        <v>0.28333333333333333</v>
      </c>
      <c r="X73" s="85">
        <f t="shared" si="51"/>
        <v>0.3</v>
      </c>
      <c r="Y73" s="85">
        <f t="shared" si="51"/>
        <v>0.31666666666666665</v>
      </c>
      <c r="Z73" s="85">
        <f t="shared" si="51"/>
        <v>0.33333333333333331</v>
      </c>
      <c r="AA73" s="85">
        <f t="shared" si="51"/>
        <v>0.35</v>
      </c>
      <c r="AB73" s="85">
        <f t="shared" si="51"/>
        <v>0.36666666666666664</v>
      </c>
      <c r="AC73" s="85">
        <f t="shared" si="51"/>
        <v>0.3833333333333333</v>
      </c>
      <c r="AD73" s="85">
        <f t="shared" si="51"/>
        <v>0.4</v>
      </c>
      <c r="AE73" s="85">
        <f t="shared" si="51"/>
        <v>0.41666666666666669</v>
      </c>
      <c r="AF73" s="85">
        <f t="shared" si="51"/>
        <v>0.43333333333333335</v>
      </c>
      <c r="AG73" s="85">
        <f t="shared" si="51"/>
        <v>0.45</v>
      </c>
      <c r="AH73" s="85">
        <f t="shared" si="51"/>
        <v>0.46666666666666667</v>
      </c>
      <c r="AI73" s="85">
        <f t="shared" si="51"/>
        <v>0.48333333333333334</v>
      </c>
      <c r="AJ73" s="85">
        <f t="shared" si="51"/>
        <v>0.5</v>
      </c>
      <c r="AK73" s="85">
        <f t="shared" si="51"/>
        <v>0.51666666666666661</v>
      </c>
      <c r="AL73" s="85">
        <f t="shared" si="49"/>
        <v>0.53333333333333333</v>
      </c>
      <c r="AM73" s="85">
        <f t="shared" si="49"/>
        <v>0.55000000000000004</v>
      </c>
      <c r="AN73" s="85">
        <f t="shared" si="49"/>
        <v>0.56666666666666665</v>
      </c>
      <c r="AO73" s="85">
        <f t="shared" si="49"/>
        <v>0.58333333333333337</v>
      </c>
      <c r="AP73" s="85">
        <f t="shared" si="49"/>
        <v>0.6</v>
      </c>
      <c r="AQ73" s="85">
        <f t="shared" si="49"/>
        <v>0.6166666666666667</v>
      </c>
      <c r="AR73" s="85">
        <f t="shared" si="49"/>
        <v>0.6333333333333333</v>
      </c>
      <c r="AS73" s="85">
        <f t="shared" si="49"/>
        <v>0.65</v>
      </c>
      <c r="AT73" s="85">
        <f t="shared" si="49"/>
        <v>0.66666666666666663</v>
      </c>
      <c r="AU73" s="85">
        <f t="shared" si="49"/>
        <v>0.68333333333333335</v>
      </c>
      <c r="AV73" s="85">
        <f t="shared" si="49"/>
        <v>0.7</v>
      </c>
      <c r="AW73" s="85">
        <f t="shared" si="49"/>
        <v>0.71666666666666667</v>
      </c>
      <c r="AX73" s="85">
        <f t="shared" si="49"/>
        <v>0.73333333333333328</v>
      </c>
      <c r="AY73" s="85">
        <f t="shared" si="49"/>
        <v>0.75</v>
      </c>
      <c r="AZ73" s="85">
        <f t="shared" si="49"/>
        <v>0.76666666666666661</v>
      </c>
      <c r="BA73" s="85">
        <f t="shared" si="49"/>
        <v>0.78333333333333333</v>
      </c>
      <c r="BB73" s="85">
        <f t="shared" ref="BB73:BP88" si="52">IF(BB$13&lt;$D73,$E73*BB$13,1)</f>
        <v>0.8</v>
      </c>
      <c r="BC73" s="85">
        <f t="shared" si="52"/>
        <v>0.81666666666666665</v>
      </c>
      <c r="BD73" s="85">
        <f t="shared" si="52"/>
        <v>0.83333333333333337</v>
      </c>
      <c r="BE73" s="85">
        <f t="shared" si="52"/>
        <v>0.85</v>
      </c>
      <c r="BF73" s="85">
        <f t="shared" si="52"/>
        <v>0.8666666666666667</v>
      </c>
      <c r="BG73" s="85">
        <f t="shared" si="52"/>
        <v>0.8833333333333333</v>
      </c>
      <c r="BH73" s="85">
        <f t="shared" si="52"/>
        <v>0.9</v>
      </c>
      <c r="BI73" s="85">
        <f t="shared" si="52"/>
        <v>0.91666666666666663</v>
      </c>
      <c r="BJ73" s="85">
        <f t="shared" si="52"/>
        <v>0.93333333333333335</v>
      </c>
      <c r="BK73" s="85">
        <f t="shared" si="52"/>
        <v>0.95</v>
      </c>
      <c r="BL73" s="85">
        <f t="shared" si="52"/>
        <v>0.96666666666666667</v>
      </c>
      <c r="BM73" s="85">
        <f t="shared" si="52"/>
        <v>0.98333333333333328</v>
      </c>
      <c r="BN73" s="85">
        <f t="shared" si="52"/>
        <v>1</v>
      </c>
      <c r="BO73" s="85">
        <f t="shared" si="52"/>
        <v>1</v>
      </c>
      <c r="BP73" s="85">
        <f t="shared" si="52"/>
        <v>1</v>
      </c>
      <c r="BQ73" s="85">
        <f t="shared" si="50"/>
        <v>1</v>
      </c>
      <c r="BR73" s="85">
        <f t="shared" si="50"/>
        <v>1</v>
      </c>
      <c r="BS73" s="85">
        <f t="shared" si="50"/>
        <v>1</v>
      </c>
      <c r="BT73" s="85">
        <f t="shared" si="50"/>
        <v>1</v>
      </c>
      <c r="BU73" s="85">
        <f t="shared" si="50"/>
        <v>1</v>
      </c>
      <c r="BV73" s="85">
        <f t="shared" si="50"/>
        <v>1</v>
      </c>
      <c r="BW73" s="85">
        <f t="shared" si="50"/>
        <v>1</v>
      </c>
      <c r="BX73" s="85">
        <f t="shared" si="50"/>
        <v>1</v>
      </c>
      <c r="BY73" s="85">
        <f t="shared" si="50"/>
        <v>1</v>
      </c>
      <c r="BZ73" s="85">
        <f t="shared" si="50"/>
        <v>1</v>
      </c>
      <c r="CA73" s="85">
        <f t="shared" si="50"/>
        <v>1</v>
      </c>
      <c r="CB73" s="85">
        <f t="shared" si="50"/>
        <v>1</v>
      </c>
      <c r="CC73" s="85">
        <f t="shared" si="50"/>
        <v>1</v>
      </c>
      <c r="CD73" s="85">
        <f t="shared" si="50"/>
        <v>1</v>
      </c>
      <c r="CE73" s="85">
        <f t="shared" si="48"/>
        <v>1</v>
      </c>
      <c r="CF73" s="85">
        <f t="shared" si="48"/>
        <v>1</v>
      </c>
      <c r="CG73" s="85">
        <f t="shared" si="48"/>
        <v>1</v>
      </c>
      <c r="CH73" s="85">
        <f t="shared" si="48"/>
        <v>1</v>
      </c>
      <c r="CI73" s="85">
        <f t="shared" si="48"/>
        <v>1</v>
      </c>
      <c r="CJ73" s="85">
        <f t="shared" si="48"/>
        <v>1</v>
      </c>
      <c r="CK73" s="85">
        <f t="shared" si="48"/>
        <v>1</v>
      </c>
      <c r="CL73" s="85">
        <f t="shared" si="48"/>
        <v>1</v>
      </c>
      <c r="CM73" s="85">
        <f t="shared" si="48"/>
        <v>1</v>
      </c>
      <c r="CN73" s="85">
        <f t="shared" si="48"/>
        <v>1</v>
      </c>
      <c r="CO73" s="85">
        <f t="shared" si="48"/>
        <v>1</v>
      </c>
      <c r="CP73" s="85">
        <f t="shared" si="48"/>
        <v>1</v>
      </c>
      <c r="CQ73" s="85">
        <f t="shared" si="48"/>
        <v>1</v>
      </c>
      <c r="CR73" s="85">
        <f t="shared" si="48"/>
        <v>1</v>
      </c>
      <c r="CS73" s="85">
        <f t="shared" si="48"/>
        <v>1</v>
      </c>
      <c r="CT73" s="85">
        <f t="shared" si="48"/>
        <v>1</v>
      </c>
      <c r="CU73" s="85">
        <f t="shared" si="48"/>
        <v>1</v>
      </c>
      <c r="CV73" s="85">
        <f t="shared" si="48"/>
        <v>1</v>
      </c>
      <c r="CW73" s="85">
        <f t="shared" si="48"/>
        <v>1</v>
      </c>
      <c r="CX73" s="85">
        <f t="shared" si="48"/>
        <v>1</v>
      </c>
      <c r="CY73" s="85">
        <f t="shared" si="48"/>
        <v>1</v>
      </c>
      <c r="CZ73" s="85">
        <f t="shared" si="48"/>
        <v>1</v>
      </c>
      <c r="DA73" s="85">
        <f t="shared" si="48"/>
        <v>1</v>
      </c>
      <c r="DB73" s="85">
        <f t="shared" si="48"/>
        <v>1</v>
      </c>
      <c r="DC73" s="85">
        <f t="shared" si="48"/>
        <v>1</v>
      </c>
      <c r="DD73" s="85">
        <f t="shared" si="48"/>
        <v>1</v>
      </c>
      <c r="DE73" s="85">
        <f t="shared" si="48"/>
        <v>1</v>
      </c>
      <c r="DF73" s="85">
        <f t="shared" si="48"/>
        <v>1</v>
      </c>
      <c r="DG73" s="85">
        <f t="shared" si="48"/>
        <v>1</v>
      </c>
      <c r="DH73" s="85">
        <f t="shared" si="48"/>
        <v>1</v>
      </c>
      <c r="DI73" s="85">
        <f t="shared" si="48"/>
        <v>1</v>
      </c>
      <c r="DJ73" s="85">
        <f t="shared" si="48"/>
        <v>1</v>
      </c>
      <c r="DK73" s="85">
        <f t="shared" si="48"/>
        <v>1</v>
      </c>
      <c r="DL73" s="85">
        <f t="shared" si="48"/>
        <v>1</v>
      </c>
      <c r="DM73" s="85">
        <f t="shared" si="48"/>
        <v>1</v>
      </c>
      <c r="DN73" s="85">
        <f t="shared" si="48"/>
        <v>1</v>
      </c>
      <c r="DO73" s="85">
        <f t="shared" si="48"/>
        <v>1</v>
      </c>
      <c r="DP73" s="85">
        <f t="shared" si="48"/>
        <v>1</v>
      </c>
      <c r="DQ73" s="85">
        <f t="shared" si="48"/>
        <v>1</v>
      </c>
      <c r="DR73" s="85">
        <f t="shared" si="48"/>
        <v>1</v>
      </c>
      <c r="DS73" s="79" t="s">
        <v>32</v>
      </c>
    </row>
    <row r="74" spans="2:123" x14ac:dyDescent="0.45">
      <c r="B74" s="80">
        <f t="shared" si="7"/>
        <v>62</v>
      </c>
      <c r="C74" s="81">
        <f t="shared" si="6"/>
        <v>5.0833333333333321</v>
      </c>
      <c r="D74" s="82">
        <f t="shared" si="8"/>
        <v>61</v>
      </c>
      <c r="E74" s="83">
        <f t="shared" si="10"/>
        <v>1.6393442622950821E-2</v>
      </c>
      <c r="F74" s="85"/>
      <c r="G74" s="85">
        <f t="shared" si="45"/>
        <v>1.6393442622950821E-2</v>
      </c>
      <c r="H74" s="85">
        <f t="shared" si="45"/>
        <v>3.2786885245901641E-2</v>
      </c>
      <c r="I74" s="85">
        <f t="shared" si="45"/>
        <v>4.9180327868852458E-2</v>
      </c>
      <c r="J74" s="85">
        <f t="shared" si="45"/>
        <v>6.5573770491803282E-2</v>
      </c>
      <c r="K74" s="85">
        <f t="shared" si="45"/>
        <v>8.1967213114754106E-2</v>
      </c>
      <c r="L74" s="85">
        <f t="shared" si="45"/>
        <v>9.8360655737704916E-2</v>
      </c>
      <c r="M74" s="85">
        <f t="shared" si="45"/>
        <v>0.11475409836065574</v>
      </c>
      <c r="N74" s="85">
        <f t="shared" si="45"/>
        <v>0.13114754098360656</v>
      </c>
      <c r="O74" s="85">
        <f t="shared" si="45"/>
        <v>0.14754098360655737</v>
      </c>
      <c r="P74" s="85">
        <f t="shared" si="45"/>
        <v>0.16393442622950821</v>
      </c>
      <c r="Q74" s="85">
        <f t="shared" si="45"/>
        <v>0.18032786885245902</v>
      </c>
      <c r="R74" s="85">
        <f t="shared" si="45"/>
        <v>0.19672131147540983</v>
      </c>
      <c r="S74" s="85">
        <f t="shared" si="45"/>
        <v>0.21311475409836067</v>
      </c>
      <c r="T74" s="85">
        <f t="shared" si="45"/>
        <v>0.22950819672131148</v>
      </c>
      <c r="U74" s="85">
        <f t="shared" si="45"/>
        <v>0.24590163934426232</v>
      </c>
      <c r="V74" s="85">
        <f t="shared" si="45"/>
        <v>0.26229508196721313</v>
      </c>
      <c r="W74" s="85">
        <f t="shared" si="51"/>
        <v>0.27868852459016397</v>
      </c>
      <c r="X74" s="85">
        <f t="shared" si="51"/>
        <v>0.29508196721311475</v>
      </c>
      <c r="Y74" s="85">
        <f t="shared" si="51"/>
        <v>0.31147540983606559</v>
      </c>
      <c r="Z74" s="85">
        <f t="shared" si="51"/>
        <v>0.32786885245901642</v>
      </c>
      <c r="AA74" s="85">
        <f t="shared" si="51"/>
        <v>0.34426229508196721</v>
      </c>
      <c r="AB74" s="85">
        <f t="shared" si="51"/>
        <v>0.36065573770491804</v>
      </c>
      <c r="AC74" s="85">
        <f t="shared" si="51"/>
        <v>0.37704918032786888</v>
      </c>
      <c r="AD74" s="85">
        <f t="shared" si="51"/>
        <v>0.39344262295081966</v>
      </c>
      <c r="AE74" s="85">
        <f t="shared" si="51"/>
        <v>0.4098360655737705</v>
      </c>
      <c r="AF74" s="85">
        <f t="shared" si="51"/>
        <v>0.42622950819672134</v>
      </c>
      <c r="AG74" s="85">
        <f t="shared" si="51"/>
        <v>0.44262295081967218</v>
      </c>
      <c r="AH74" s="85">
        <f t="shared" si="51"/>
        <v>0.45901639344262296</v>
      </c>
      <c r="AI74" s="85">
        <f t="shared" si="51"/>
        <v>0.4754098360655738</v>
      </c>
      <c r="AJ74" s="85">
        <f t="shared" si="51"/>
        <v>0.49180327868852464</v>
      </c>
      <c r="AK74" s="85">
        <f t="shared" si="51"/>
        <v>0.50819672131147542</v>
      </c>
      <c r="AL74" s="85">
        <f t="shared" si="49"/>
        <v>0.52459016393442626</v>
      </c>
      <c r="AM74" s="85">
        <f t="shared" si="49"/>
        <v>0.54098360655737709</v>
      </c>
      <c r="AN74" s="85">
        <f t="shared" si="49"/>
        <v>0.55737704918032793</v>
      </c>
      <c r="AO74" s="85">
        <f t="shared" si="49"/>
        <v>0.57377049180327877</v>
      </c>
      <c r="AP74" s="85">
        <f t="shared" si="49"/>
        <v>0.5901639344262295</v>
      </c>
      <c r="AQ74" s="85">
        <f t="shared" si="49"/>
        <v>0.60655737704918034</v>
      </c>
      <c r="AR74" s="85">
        <f t="shared" si="49"/>
        <v>0.62295081967213117</v>
      </c>
      <c r="AS74" s="85">
        <f t="shared" si="49"/>
        <v>0.63934426229508201</v>
      </c>
      <c r="AT74" s="85">
        <f t="shared" si="49"/>
        <v>0.65573770491803285</v>
      </c>
      <c r="AU74" s="85">
        <f t="shared" si="49"/>
        <v>0.67213114754098369</v>
      </c>
      <c r="AV74" s="85">
        <f t="shared" si="49"/>
        <v>0.68852459016393441</v>
      </c>
      <c r="AW74" s="85">
        <f t="shared" si="49"/>
        <v>0.70491803278688525</v>
      </c>
      <c r="AX74" s="85">
        <f t="shared" si="49"/>
        <v>0.72131147540983609</v>
      </c>
      <c r="AY74" s="85">
        <f t="shared" si="49"/>
        <v>0.73770491803278693</v>
      </c>
      <c r="AZ74" s="85">
        <f t="shared" si="49"/>
        <v>0.75409836065573776</v>
      </c>
      <c r="BA74" s="85">
        <f t="shared" si="49"/>
        <v>0.7704918032786886</v>
      </c>
      <c r="BB74" s="85">
        <f t="shared" si="52"/>
        <v>0.78688524590163933</v>
      </c>
      <c r="BC74" s="85">
        <f t="shared" si="52"/>
        <v>0.80327868852459017</v>
      </c>
      <c r="BD74" s="85">
        <f t="shared" si="52"/>
        <v>0.81967213114754101</v>
      </c>
      <c r="BE74" s="85">
        <f t="shared" si="52"/>
        <v>0.83606557377049184</v>
      </c>
      <c r="BF74" s="85">
        <f t="shared" si="52"/>
        <v>0.85245901639344268</v>
      </c>
      <c r="BG74" s="85">
        <f t="shared" si="52"/>
        <v>0.86885245901639352</v>
      </c>
      <c r="BH74" s="85">
        <f t="shared" si="52"/>
        <v>0.88524590163934436</v>
      </c>
      <c r="BI74" s="85">
        <f t="shared" si="52"/>
        <v>0.90163934426229508</v>
      </c>
      <c r="BJ74" s="85">
        <f t="shared" si="52"/>
        <v>0.91803278688524592</v>
      </c>
      <c r="BK74" s="85">
        <f t="shared" si="52"/>
        <v>0.93442622950819676</v>
      </c>
      <c r="BL74" s="85">
        <f t="shared" si="52"/>
        <v>0.9508196721311476</v>
      </c>
      <c r="BM74" s="85">
        <f t="shared" si="52"/>
        <v>0.96721311475409844</v>
      </c>
      <c r="BN74" s="85">
        <f t="shared" si="52"/>
        <v>0.98360655737704927</v>
      </c>
      <c r="BO74" s="85">
        <f t="shared" si="52"/>
        <v>1</v>
      </c>
      <c r="BP74" s="85">
        <f t="shared" si="52"/>
        <v>1</v>
      </c>
      <c r="BQ74" s="85">
        <f t="shared" si="50"/>
        <v>1</v>
      </c>
      <c r="BR74" s="85">
        <f t="shared" si="50"/>
        <v>1</v>
      </c>
      <c r="BS74" s="85">
        <f t="shared" si="50"/>
        <v>1</v>
      </c>
      <c r="BT74" s="85">
        <f t="shared" si="50"/>
        <v>1</v>
      </c>
      <c r="BU74" s="85">
        <f t="shared" si="50"/>
        <v>1</v>
      </c>
      <c r="BV74" s="85">
        <f t="shared" si="50"/>
        <v>1</v>
      </c>
      <c r="BW74" s="85">
        <f t="shared" si="50"/>
        <v>1</v>
      </c>
      <c r="BX74" s="85">
        <f t="shared" si="50"/>
        <v>1</v>
      </c>
      <c r="BY74" s="85">
        <f t="shared" si="50"/>
        <v>1</v>
      </c>
      <c r="BZ74" s="85">
        <f t="shared" si="50"/>
        <v>1</v>
      </c>
      <c r="CA74" s="85">
        <f t="shared" si="50"/>
        <v>1</v>
      </c>
      <c r="CB74" s="85">
        <f t="shared" si="50"/>
        <v>1</v>
      </c>
      <c r="CC74" s="85">
        <f t="shared" si="50"/>
        <v>1</v>
      </c>
      <c r="CD74" s="85">
        <f t="shared" si="50"/>
        <v>1</v>
      </c>
      <c r="CE74" s="85">
        <f t="shared" si="48"/>
        <v>1</v>
      </c>
      <c r="CF74" s="85">
        <f t="shared" si="48"/>
        <v>1</v>
      </c>
      <c r="CG74" s="85">
        <f t="shared" si="48"/>
        <v>1</v>
      </c>
      <c r="CH74" s="85">
        <f t="shared" si="48"/>
        <v>1</v>
      </c>
      <c r="CI74" s="85">
        <f t="shared" si="48"/>
        <v>1</v>
      </c>
      <c r="CJ74" s="85">
        <f t="shared" si="48"/>
        <v>1</v>
      </c>
      <c r="CK74" s="85">
        <f t="shared" si="48"/>
        <v>1</v>
      </c>
      <c r="CL74" s="85">
        <f t="shared" si="48"/>
        <v>1</v>
      </c>
      <c r="CM74" s="85">
        <f t="shared" si="48"/>
        <v>1</v>
      </c>
      <c r="CN74" s="85">
        <f t="shared" si="48"/>
        <v>1</v>
      </c>
      <c r="CO74" s="85">
        <f t="shared" si="48"/>
        <v>1</v>
      </c>
      <c r="CP74" s="85">
        <f t="shared" si="48"/>
        <v>1</v>
      </c>
      <c r="CQ74" s="85">
        <f t="shared" si="48"/>
        <v>1</v>
      </c>
      <c r="CR74" s="85">
        <f t="shared" si="48"/>
        <v>1</v>
      </c>
      <c r="CS74" s="85">
        <f t="shared" si="48"/>
        <v>1</v>
      </c>
      <c r="CT74" s="85">
        <f t="shared" si="48"/>
        <v>1</v>
      </c>
      <c r="CU74" s="85">
        <f t="shared" si="48"/>
        <v>1</v>
      </c>
      <c r="CV74" s="85">
        <f t="shared" si="48"/>
        <v>1</v>
      </c>
      <c r="CW74" s="85">
        <f t="shared" si="48"/>
        <v>1</v>
      </c>
      <c r="CX74" s="85">
        <f t="shared" si="48"/>
        <v>1</v>
      </c>
      <c r="CY74" s="85">
        <f t="shared" si="48"/>
        <v>1</v>
      </c>
      <c r="CZ74" s="85">
        <f t="shared" si="48"/>
        <v>1</v>
      </c>
      <c r="DA74" s="85">
        <f t="shared" si="48"/>
        <v>1</v>
      </c>
      <c r="DB74" s="85">
        <f t="shared" si="48"/>
        <v>1</v>
      </c>
      <c r="DC74" s="85">
        <f t="shared" si="48"/>
        <v>1</v>
      </c>
      <c r="DD74" s="85">
        <f t="shared" si="48"/>
        <v>1</v>
      </c>
      <c r="DE74" s="85">
        <f t="shared" si="48"/>
        <v>1</v>
      </c>
      <c r="DF74" s="85">
        <f t="shared" si="48"/>
        <v>1</v>
      </c>
      <c r="DG74" s="85">
        <f t="shared" si="48"/>
        <v>1</v>
      </c>
      <c r="DH74" s="85">
        <f t="shared" si="48"/>
        <v>1</v>
      </c>
      <c r="DI74" s="85">
        <f t="shared" si="48"/>
        <v>1</v>
      </c>
      <c r="DJ74" s="85">
        <f t="shared" si="48"/>
        <v>1</v>
      </c>
      <c r="DK74" s="85">
        <f t="shared" si="48"/>
        <v>1</v>
      </c>
      <c r="DL74" s="85">
        <f t="shared" si="48"/>
        <v>1</v>
      </c>
      <c r="DM74" s="85">
        <f t="shared" si="48"/>
        <v>1</v>
      </c>
      <c r="DN74" s="85">
        <f t="shared" si="48"/>
        <v>1</v>
      </c>
      <c r="DO74" s="85">
        <f t="shared" si="48"/>
        <v>1</v>
      </c>
      <c r="DP74" s="85">
        <f t="shared" si="48"/>
        <v>1</v>
      </c>
      <c r="DQ74" s="85">
        <f t="shared" si="48"/>
        <v>1</v>
      </c>
      <c r="DR74" s="85">
        <f t="shared" si="48"/>
        <v>1</v>
      </c>
      <c r="DS74" s="79" t="s">
        <v>32</v>
      </c>
    </row>
    <row r="75" spans="2:123" x14ac:dyDescent="0.45">
      <c r="B75" s="80">
        <f t="shared" si="7"/>
        <v>63</v>
      </c>
      <c r="C75" s="81">
        <f t="shared" si="6"/>
        <v>5.1666666666666652</v>
      </c>
      <c r="D75" s="82">
        <f t="shared" si="8"/>
        <v>62</v>
      </c>
      <c r="E75" s="83">
        <f t="shared" si="10"/>
        <v>1.6129032258064516E-2</v>
      </c>
      <c r="F75" s="85"/>
      <c r="G75" s="85">
        <f t="shared" si="45"/>
        <v>1.6129032258064516E-2</v>
      </c>
      <c r="H75" s="85">
        <f t="shared" si="45"/>
        <v>3.2258064516129031E-2</v>
      </c>
      <c r="I75" s="85">
        <f t="shared" si="45"/>
        <v>4.8387096774193547E-2</v>
      </c>
      <c r="J75" s="85">
        <f t="shared" si="45"/>
        <v>6.4516129032258063E-2</v>
      </c>
      <c r="K75" s="85">
        <f t="shared" si="45"/>
        <v>8.0645161290322578E-2</v>
      </c>
      <c r="L75" s="85">
        <f t="shared" si="45"/>
        <v>9.6774193548387094E-2</v>
      </c>
      <c r="M75" s="85">
        <f t="shared" si="45"/>
        <v>0.11290322580645161</v>
      </c>
      <c r="N75" s="85">
        <f t="shared" si="45"/>
        <v>0.12903225806451613</v>
      </c>
      <c r="O75" s="85">
        <f t="shared" si="45"/>
        <v>0.14516129032258063</v>
      </c>
      <c r="P75" s="85">
        <f t="shared" si="45"/>
        <v>0.16129032258064516</v>
      </c>
      <c r="Q75" s="85">
        <f t="shared" si="45"/>
        <v>0.17741935483870969</v>
      </c>
      <c r="R75" s="85">
        <f t="shared" si="45"/>
        <v>0.19354838709677419</v>
      </c>
      <c r="S75" s="85">
        <f t="shared" si="45"/>
        <v>0.20967741935483869</v>
      </c>
      <c r="T75" s="85">
        <f t="shared" si="45"/>
        <v>0.22580645161290322</v>
      </c>
      <c r="U75" s="85">
        <f t="shared" si="45"/>
        <v>0.24193548387096775</v>
      </c>
      <c r="V75" s="85">
        <f t="shared" si="45"/>
        <v>0.25806451612903225</v>
      </c>
      <c r="W75" s="85">
        <f t="shared" si="51"/>
        <v>0.27419354838709675</v>
      </c>
      <c r="X75" s="85">
        <f t="shared" si="51"/>
        <v>0.29032258064516125</v>
      </c>
      <c r="Y75" s="85">
        <f t="shared" si="51"/>
        <v>0.30645161290322581</v>
      </c>
      <c r="Z75" s="85">
        <f t="shared" si="51"/>
        <v>0.32258064516129031</v>
      </c>
      <c r="AA75" s="85">
        <f t="shared" si="51"/>
        <v>0.33870967741935482</v>
      </c>
      <c r="AB75" s="85">
        <f t="shared" si="51"/>
        <v>0.35483870967741937</v>
      </c>
      <c r="AC75" s="85">
        <f t="shared" si="51"/>
        <v>0.37096774193548387</v>
      </c>
      <c r="AD75" s="85">
        <f t="shared" si="51"/>
        <v>0.38709677419354838</v>
      </c>
      <c r="AE75" s="85">
        <f t="shared" si="51"/>
        <v>0.40322580645161288</v>
      </c>
      <c r="AF75" s="85">
        <f t="shared" si="51"/>
        <v>0.41935483870967738</v>
      </c>
      <c r="AG75" s="85">
        <f t="shared" si="51"/>
        <v>0.43548387096774194</v>
      </c>
      <c r="AH75" s="85">
        <f t="shared" si="51"/>
        <v>0.45161290322580644</v>
      </c>
      <c r="AI75" s="85">
        <f t="shared" si="51"/>
        <v>0.46774193548387094</v>
      </c>
      <c r="AJ75" s="85">
        <f t="shared" si="51"/>
        <v>0.4838709677419355</v>
      </c>
      <c r="AK75" s="85">
        <f t="shared" si="51"/>
        <v>0.5</v>
      </c>
      <c r="AL75" s="85">
        <f t="shared" si="49"/>
        <v>0.5161290322580645</v>
      </c>
      <c r="AM75" s="85">
        <f t="shared" si="49"/>
        <v>0.532258064516129</v>
      </c>
      <c r="AN75" s="85">
        <f t="shared" si="49"/>
        <v>0.54838709677419351</v>
      </c>
      <c r="AO75" s="85">
        <f t="shared" si="49"/>
        <v>0.56451612903225801</v>
      </c>
      <c r="AP75" s="85">
        <f t="shared" si="49"/>
        <v>0.58064516129032251</v>
      </c>
      <c r="AQ75" s="85">
        <f t="shared" si="49"/>
        <v>0.59677419354838712</v>
      </c>
      <c r="AR75" s="85">
        <f t="shared" si="49"/>
        <v>0.61290322580645162</v>
      </c>
      <c r="AS75" s="85">
        <f t="shared" si="49"/>
        <v>0.62903225806451613</v>
      </c>
      <c r="AT75" s="85">
        <f t="shared" si="49"/>
        <v>0.64516129032258063</v>
      </c>
      <c r="AU75" s="85">
        <f t="shared" si="49"/>
        <v>0.66129032258064513</v>
      </c>
      <c r="AV75" s="85">
        <f t="shared" si="49"/>
        <v>0.67741935483870963</v>
      </c>
      <c r="AW75" s="85">
        <f t="shared" si="49"/>
        <v>0.69354838709677413</v>
      </c>
      <c r="AX75" s="85">
        <f t="shared" si="49"/>
        <v>0.70967741935483875</v>
      </c>
      <c r="AY75" s="85">
        <f t="shared" si="49"/>
        <v>0.72580645161290325</v>
      </c>
      <c r="AZ75" s="85">
        <f t="shared" si="49"/>
        <v>0.74193548387096775</v>
      </c>
      <c r="BA75" s="85">
        <f t="shared" si="49"/>
        <v>0.75806451612903225</v>
      </c>
      <c r="BB75" s="85">
        <f t="shared" si="52"/>
        <v>0.77419354838709675</v>
      </c>
      <c r="BC75" s="85">
        <f t="shared" si="52"/>
        <v>0.79032258064516125</v>
      </c>
      <c r="BD75" s="85">
        <f t="shared" si="52"/>
        <v>0.80645161290322576</v>
      </c>
      <c r="BE75" s="85">
        <f t="shared" si="52"/>
        <v>0.82258064516129026</v>
      </c>
      <c r="BF75" s="85">
        <f t="shared" si="52"/>
        <v>0.83870967741935476</v>
      </c>
      <c r="BG75" s="85">
        <f t="shared" si="52"/>
        <v>0.85483870967741937</v>
      </c>
      <c r="BH75" s="85">
        <f t="shared" si="52"/>
        <v>0.87096774193548387</v>
      </c>
      <c r="BI75" s="85">
        <f t="shared" si="52"/>
        <v>0.88709677419354838</v>
      </c>
      <c r="BJ75" s="85">
        <f t="shared" si="52"/>
        <v>0.90322580645161288</v>
      </c>
      <c r="BK75" s="85">
        <f t="shared" si="52"/>
        <v>0.91935483870967738</v>
      </c>
      <c r="BL75" s="85">
        <f t="shared" si="52"/>
        <v>0.93548387096774188</v>
      </c>
      <c r="BM75" s="85">
        <f t="shared" si="52"/>
        <v>0.95161290322580638</v>
      </c>
      <c r="BN75" s="85">
        <f t="shared" si="52"/>
        <v>0.967741935483871</v>
      </c>
      <c r="BO75" s="85">
        <f t="shared" si="52"/>
        <v>0.9838709677419355</v>
      </c>
      <c r="BP75" s="85">
        <f t="shared" si="52"/>
        <v>1</v>
      </c>
      <c r="BQ75" s="85">
        <f t="shared" si="50"/>
        <v>1</v>
      </c>
      <c r="BR75" s="85">
        <f t="shared" si="50"/>
        <v>1</v>
      </c>
      <c r="BS75" s="85">
        <f t="shared" si="50"/>
        <v>1</v>
      </c>
      <c r="BT75" s="85">
        <f t="shared" si="50"/>
        <v>1</v>
      </c>
      <c r="BU75" s="85">
        <f t="shared" si="50"/>
        <v>1</v>
      </c>
      <c r="BV75" s="85">
        <f t="shared" si="50"/>
        <v>1</v>
      </c>
      <c r="BW75" s="85">
        <f t="shared" si="50"/>
        <v>1</v>
      </c>
      <c r="BX75" s="85">
        <f t="shared" si="50"/>
        <v>1</v>
      </c>
      <c r="BY75" s="85">
        <f t="shared" si="50"/>
        <v>1</v>
      </c>
      <c r="BZ75" s="85">
        <f t="shared" si="50"/>
        <v>1</v>
      </c>
      <c r="CA75" s="85">
        <f t="shared" si="50"/>
        <v>1</v>
      </c>
      <c r="CB75" s="85">
        <f t="shared" si="50"/>
        <v>1</v>
      </c>
      <c r="CC75" s="85">
        <f t="shared" si="50"/>
        <v>1</v>
      </c>
      <c r="CD75" s="85">
        <f t="shared" si="50"/>
        <v>1</v>
      </c>
      <c r="CE75" s="85">
        <f t="shared" si="48"/>
        <v>1</v>
      </c>
      <c r="CF75" s="85">
        <f t="shared" si="48"/>
        <v>1</v>
      </c>
      <c r="CG75" s="85">
        <f t="shared" si="48"/>
        <v>1</v>
      </c>
      <c r="CH75" s="85">
        <f t="shared" si="48"/>
        <v>1</v>
      </c>
      <c r="CI75" s="85">
        <f t="shared" si="48"/>
        <v>1</v>
      </c>
      <c r="CJ75" s="85">
        <f t="shared" si="48"/>
        <v>1</v>
      </c>
      <c r="CK75" s="85">
        <f t="shared" si="48"/>
        <v>1</v>
      </c>
      <c r="CL75" s="85">
        <f t="shared" si="48"/>
        <v>1</v>
      </c>
      <c r="CM75" s="85">
        <f t="shared" si="48"/>
        <v>1</v>
      </c>
      <c r="CN75" s="85">
        <f t="shared" si="48"/>
        <v>1</v>
      </c>
      <c r="CO75" s="85">
        <f t="shared" si="48"/>
        <v>1</v>
      </c>
      <c r="CP75" s="85">
        <f t="shared" si="48"/>
        <v>1</v>
      </c>
      <c r="CQ75" s="85">
        <f t="shared" si="48"/>
        <v>1</v>
      </c>
      <c r="CR75" s="85">
        <f t="shared" si="48"/>
        <v>1</v>
      </c>
      <c r="CS75" s="85">
        <f t="shared" si="48"/>
        <v>1</v>
      </c>
      <c r="CT75" s="85">
        <f t="shared" si="48"/>
        <v>1</v>
      </c>
      <c r="CU75" s="85">
        <f t="shared" si="48"/>
        <v>1</v>
      </c>
      <c r="CV75" s="85">
        <f t="shared" si="48"/>
        <v>1</v>
      </c>
      <c r="CW75" s="85">
        <f t="shared" si="48"/>
        <v>1</v>
      </c>
      <c r="CX75" s="85">
        <f t="shared" si="48"/>
        <v>1</v>
      </c>
      <c r="CY75" s="85">
        <f t="shared" si="48"/>
        <v>1</v>
      </c>
      <c r="CZ75" s="85">
        <f t="shared" si="48"/>
        <v>1</v>
      </c>
      <c r="DA75" s="85">
        <f t="shared" si="48"/>
        <v>1</v>
      </c>
      <c r="DB75" s="85">
        <f t="shared" si="48"/>
        <v>1</v>
      </c>
      <c r="DC75" s="85">
        <f t="shared" si="48"/>
        <v>1</v>
      </c>
      <c r="DD75" s="85">
        <f t="shared" si="48"/>
        <v>1</v>
      </c>
      <c r="DE75" s="85">
        <f t="shared" si="48"/>
        <v>1</v>
      </c>
      <c r="DF75" s="85">
        <f t="shared" si="48"/>
        <v>1</v>
      </c>
      <c r="DG75" s="85">
        <f t="shared" si="48"/>
        <v>1</v>
      </c>
      <c r="DH75" s="85">
        <f t="shared" si="48"/>
        <v>1</v>
      </c>
      <c r="DI75" s="85">
        <f t="shared" si="48"/>
        <v>1</v>
      </c>
      <c r="DJ75" s="85">
        <f t="shared" si="48"/>
        <v>1</v>
      </c>
      <c r="DK75" s="85">
        <f t="shared" si="48"/>
        <v>1</v>
      </c>
      <c r="DL75" s="85">
        <f t="shared" si="48"/>
        <v>1</v>
      </c>
      <c r="DM75" s="85">
        <f t="shared" si="48"/>
        <v>1</v>
      </c>
      <c r="DN75" s="85">
        <f t="shared" si="48"/>
        <v>1</v>
      </c>
      <c r="DO75" s="85">
        <f t="shared" si="48"/>
        <v>1</v>
      </c>
      <c r="DP75" s="85">
        <f t="shared" si="48"/>
        <v>1</v>
      </c>
      <c r="DQ75" s="85">
        <f t="shared" si="48"/>
        <v>1</v>
      </c>
      <c r="DR75" s="85">
        <f t="shared" si="48"/>
        <v>1</v>
      </c>
      <c r="DS75" s="79" t="s">
        <v>32</v>
      </c>
    </row>
    <row r="76" spans="2:123" x14ac:dyDescent="0.45">
      <c r="B76" s="80">
        <f t="shared" si="7"/>
        <v>64</v>
      </c>
      <c r="C76" s="81">
        <f t="shared" si="6"/>
        <v>5.2499999999999982</v>
      </c>
      <c r="D76" s="82">
        <f t="shared" si="8"/>
        <v>63</v>
      </c>
      <c r="E76" s="83">
        <f t="shared" si="10"/>
        <v>1.5873015873015872E-2</v>
      </c>
      <c r="F76" s="85"/>
      <c r="G76" s="85">
        <f t="shared" si="45"/>
        <v>1.5873015873015872E-2</v>
      </c>
      <c r="H76" s="85">
        <f t="shared" si="45"/>
        <v>3.1746031746031744E-2</v>
      </c>
      <c r="I76" s="85">
        <f t="shared" si="45"/>
        <v>4.7619047619047616E-2</v>
      </c>
      <c r="J76" s="85">
        <f t="shared" si="45"/>
        <v>6.3492063492063489E-2</v>
      </c>
      <c r="K76" s="85">
        <f t="shared" si="45"/>
        <v>7.9365079365079361E-2</v>
      </c>
      <c r="L76" s="85">
        <f t="shared" si="45"/>
        <v>9.5238095238095233E-2</v>
      </c>
      <c r="M76" s="85">
        <f t="shared" si="45"/>
        <v>0.1111111111111111</v>
      </c>
      <c r="N76" s="85">
        <f t="shared" si="45"/>
        <v>0.12698412698412698</v>
      </c>
      <c r="O76" s="85">
        <f t="shared" si="45"/>
        <v>0.14285714285714285</v>
      </c>
      <c r="P76" s="85">
        <f t="shared" si="45"/>
        <v>0.15873015873015872</v>
      </c>
      <c r="Q76" s="85">
        <f t="shared" si="45"/>
        <v>0.17460317460317459</v>
      </c>
      <c r="R76" s="85">
        <f t="shared" si="45"/>
        <v>0.19047619047619047</v>
      </c>
      <c r="S76" s="85">
        <f t="shared" si="45"/>
        <v>0.20634920634920634</v>
      </c>
      <c r="T76" s="85">
        <f t="shared" si="45"/>
        <v>0.22222222222222221</v>
      </c>
      <c r="U76" s="85">
        <f t="shared" si="45"/>
        <v>0.23809523809523808</v>
      </c>
      <c r="V76" s="85">
        <f t="shared" si="45"/>
        <v>0.25396825396825395</v>
      </c>
      <c r="W76" s="85">
        <f t="shared" si="51"/>
        <v>0.26984126984126983</v>
      </c>
      <c r="X76" s="85">
        <f t="shared" si="51"/>
        <v>0.2857142857142857</v>
      </c>
      <c r="Y76" s="85">
        <f t="shared" si="51"/>
        <v>0.30158730158730157</v>
      </c>
      <c r="Z76" s="85">
        <f t="shared" si="51"/>
        <v>0.31746031746031744</v>
      </c>
      <c r="AA76" s="85">
        <f t="shared" si="51"/>
        <v>0.33333333333333331</v>
      </c>
      <c r="AB76" s="85">
        <f t="shared" si="51"/>
        <v>0.34920634920634919</v>
      </c>
      <c r="AC76" s="85">
        <f t="shared" si="51"/>
        <v>0.36507936507936506</v>
      </c>
      <c r="AD76" s="85">
        <f t="shared" si="51"/>
        <v>0.38095238095238093</v>
      </c>
      <c r="AE76" s="85">
        <f t="shared" si="51"/>
        <v>0.3968253968253968</v>
      </c>
      <c r="AF76" s="85">
        <f t="shared" si="51"/>
        <v>0.41269841269841268</v>
      </c>
      <c r="AG76" s="85">
        <f t="shared" si="51"/>
        <v>0.42857142857142855</v>
      </c>
      <c r="AH76" s="85">
        <f t="shared" si="51"/>
        <v>0.44444444444444442</v>
      </c>
      <c r="AI76" s="85">
        <f t="shared" si="51"/>
        <v>0.46031746031746029</v>
      </c>
      <c r="AJ76" s="85">
        <f t="shared" si="51"/>
        <v>0.47619047619047616</v>
      </c>
      <c r="AK76" s="85">
        <f t="shared" si="51"/>
        <v>0.49206349206349204</v>
      </c>
      <c r="AL76" s="85">
        <f t="shared" si="49"/>
        <v>0.50793650793650791</v>
      </c>
      <c r="AM76" s="85">
        <f t="shared" si="49"/>
        <v>0.52380952380952372</v>
      </c>
      <c r="AN76" s="85">
        <f t="shared" si="49"/>
        <v>0.53968253968253965</v>
      </c>
      <c r="AO76" s="85">
        <f t="shared" si="49"/>
        <v>0.55555555555555558</v>
      </c>
      <c r="AP76" s="85">
        <f t="shared" si="49"/>
        <v>0.5714285714285714</v>
      </c>
      <c r="AQ76" s="85">
        <f t="shared" si="49"/>
        <v>0.58730158730158721</v>
      </c>
      <c r="AR76" s="85">
        <f t="shared" si="49"/>
        <v>0.60317460317460314</v>
      </c>
      <c r="AS76" s="85">
        <f t="shared" si="49"/>
        <v>0.61904761904761907</v>
      </c>
      <c r="AT76" s="85">
        <f t="shared" si="49"/>
        <v>0.63492063492063489</v>
      </c>
      <c r="AU76" s="85">
        <f t="shared" si="49"/>
        <v>0.6507936507936507</v>
      </c>
      <c r="AV76" s="85">
        <f t="shared" si="49"/>
        <v>0.66666666666666663</v>
      </c>
      <c r="AW76" s="85">
        <f t="shared" si="49"/>
        <v>0.68253968253968256</v>
      </c>
      <c r="AX76" s="85">
        <f t="shared" si="49"/>
        <v>0.69841269841269837</v>
      </c>
      <c r="AY76" s="85">
        <f t="shared" si="49"/>
        <v>0.71428571428571419</v>
      </c>
      <c r="AZ76" s="85">
        <f t="shared" si="49"/>
        <v>0.73015873015873012</v>
      </c>
      <c r="BA76" s="85">
        <f t="shared" si="49"/>
        <v>0.74603174603174605</v>
      </c>
      <c r="BB76" s="85">
        <f t="shared" si="52"/>
        <v>0.76190476190476186</v>
      </c>
      <c r="BC76" s="85">
        <f t="shared" si="52"/>
        <v>0.77777777777777768</v>
      </c>
      <c r="BD76" s="85">
        <f t="shared" si="52"/>
        <v>0.79365079365079361</v>
      </c>
      <c r="BE76" s="85">
        <f t="shared" si="52"/>
        <v>0.80952380952380953</v>
      </c>
      <c r="BF76" s="85">
        <f t="shared" si="52"/>
        <v>0.82539682539682535</v>
      </c>
      <c r="BG76" s="85">
        <f t="shared" si="52"/>
        <v>0.84126984126984117</v>
      </c>
      <c r="BH76" s="85">
        <f t="shared" si="52"/>
        <v>0.8571428571428571</v>
      </c>
      <c r="BI76" s="85">
        <f t="shared" si="52"/>
        <v>0.87301587301587302</v>
      </c>
      <c r="BJ76" s="85">
        <f t="shared" si="52"/>
        <v>0.88888888888888884</v>
      </c>
      <c r="BK76" s="85">
        <f t="shared" si="52"/>
        <v>0.90476190476190466</v>
      </c>
      <c r="BL76" s="85">
        <f t="shared" si="52"/>
        <v>0.92063492063492058</v>
      </c>
      <c r="BM76" s="85">
        <f t="shared" si="52"/>
        <v>0.93650793650793651</v>
      </c>
      <c r="BN76" s="85">
        <f t="shared" si="52"/>
        <v>0.95238095238095233</v>
      </c>
      <c r="BO76" s="85">
        <f t="shared" si="52"/>
        <v>0.96825396825396814</v>
      </c>
      <c r="BP76" s="85">
        <f t="shared" si="52"/>
        <v>0.98412698412698407</v>
      </c>
      <c r="BQ76" s="85">
        <f t="shared" si="50"/>
        <v>1</v>
      </c>
      <c r="BR76" s="85">
        <f t="shared" si="50"/>
        <v>1</v>
      </c>
      <c r="BS76" s="85">
        <f t="shared" si="50"/>
        <v>1</v>
      </c>
      <c r="BT76" s="85">
        <f t="shared" si="50"/>
        <v>1</v>
      </c>
      <c r="BU76" s="85">
        <f t="shared" si="50"/>
        <v>1</v>
      </c>
      <c r="BV76" s="85">
        <f t="shared" si="50"/>
        <v>1</v>
      </c>
      <c r="BW76" s="85">
        <f t="shared" si="50"/>
        <v>1</v>
      </c>
      <c r="BX76" s="85">
        <f t="shared" si="50"/>
        <v>1</v>
      </c>
      <c r="BY76" s="85">
        <f t="shared" si="50"/>
        <v>1</v>
      </c>
      <c r="BZ76" s="85">
        <f t="shared" si="50"/>
        <v>1</v>
      </c>
      <c r="CA76" s="85">
        <f t="shared" si="50"/>
        <v>1</v>
      </c>
      <c r="CB76" s="85">
        <f t="shared" si="50"/>
        <v>1</v>
      </c>
      <c r="CC76" s="85">
        <f t="shared" si="50"/>
        <v>1</v>
      </c>
      <c r="CD76" s="85">
        <f t="shared" si="50"/>
        <v>1</v>
      </c>
      <c r="CE76" s="85">
        <f t="shared" si="48"/>
        <v>1</v>
      </c>
      <c r="CF76" s="85">
        <f t="shared" si="48"/>
        <v>1</v>
      </c>
      <c r="CG76" s="85">
        <f t="shared" si="48"/>
        <v>1</v>
      </c>
      <c r="CH76" s="85">
        <f t="shared" si="48"/>
        <v>1</v>
      </c>
      <c r="CI76" s="85">
        <f t="shared" si="48"/>
        <v>1</v>
      </c>
      <c r="CJ76" s="85">
        <f t="shared" si="48"/>
        <v>1</v>
      </c>
      <c r="CK76" s="85">
        <f t="shared" si="48"/>
        <v>1</v>
      </c>
      <c r="CL76" s="85">
        <f t="shared" si="48"/>
        <v>1</v>
      </c>
      <c r="CM76" s="85">
        <f t="shared" si="48"/>
        <v>1</v>
      </c>
      <c r="CN76" s="85">
        <f t="shared" si="48"/>
        <v>1</v>
      </c>
      <c r="CO76" s="85">
        <f t="shared" si="48"/>
        <v>1</v>
      </c>
      <c r="CP76" s="85">
        <f t="shared" si="48"/>
        <v>1</v>
      </c>
      <c r="CQ76" s="85">
        <f t="shared" si="48"/>
        <v>1</v>
      </c>
      <c r="CR76" s="85">
        <f t="shared" si="48"/>
        <v>1</v>
      </c>
      <c r="CS76" s="85">
        <f t="shared" ref="CS76:DR76" si="53">IF(CS$13&lt;$D76,$E76*CS$13,1)</f>
        <v>1</v>
      </c>
      <c r="CT76" s="85">
        <f t="shared" si="53"/>
        <v>1</v>
      </c>
      <c r="CU76" s="85">
        <f t="shared" si="53"/>
        <v>1</v>
      </c>
      <c r="CV76" s="85">
        <f t="shared" si="53"/>
        <v>1</v>
      </c>
      <c r="CW76" s="85">
        <f t="shared" si="53"/>
        <v>1</v>
      </c>
      <c r="CX76" s="85">
        <f t="shared" si="53"/>
        <v>1</v>
      </c>
      <c r="CY76" s="85">
        <f t="shared" si="53"/>
        <v>1</v>
      </c>
      <c r="CZ76" s="85">
        <f t="shared" si="53"/>
        <v>1</v>
      </c>
      <c r="DA76" s="85">
        <f t="shared" si="53"/>
        <v>1</v>
      </c>
      <c r="DB76" s="85">
        <f t="shared" si="53"/>
        <v>1</v>
      </c>
      <c r="DC76" s="85">
        <f t="shared" si="53"/>
        <v>1</v>
      </c>
      <c r="DD76" s="85">
        <f t="shared" si="53"/>
        <v>1</v>
      </c>
      <c r="DE76" s="85">
        <f t="shared" si="53"/>
        <v>1</v>
      </c>
      <c r="DF76" s="85">
        <f t="shared" si="53"/>
        <v>1</v>
      </c>
      <c r="DG76" s="85">
        <f t="shared" si="53"/>
        <v>1</v>
      </c>
      <c r="DH76" s="85">
        <f t="shared" si="53"/>
        <v>1</v>
      </c>
      <c r="DI76" s="85">
        <f t="shared" si="53"/>
        <v>1</v>
      </c>
      <c r="DJ76" s="85">
        <f t="shared" si="53"/>
        <v>1</v>
      </c>
      <c r="DK76" s="85">
        <f t="shared" si="53"/>
        <v>1</v>
      </c>
      <c r="DL76" s="85">
        <f t="shared" si="53"/>
        <v>1</v>
      </c>
      <c r="DM76" s="85">
        <f t="shared" si="53"/>
        <v>1</v>
      </c>
      <c r="DN76" s="85">
        <f t="shared" si="53"/>
        <v>1</v>
      </c>
      <c r="DO76" s="85">
        <f t="shared" si="53"/>
        <v>1</v>
      </c>
      <c r="DP76" s="85">
        <f t="shared" si="53"/>
        <v>1</v>
      </c>
      <c r="DQ76" s="85">
        <f t="shared" si="53"/>
        <v>1</v>
      </c>
      <c r="DR76" s="85">
        <f t="shared" si="53"/>
        <v>1</v>
      </c>
      <c r="DS76" s="79" t="s">
        <v>32</v>
      </c>
    </row>
    <row r="77" spans="2:123" x14ac:dyDescent="0.45">
      <c r="B77" s="80">
        <f t="shared" si="7"/>
        <v>65</v>
      </c>
      <c r="C77" s="81">
        <f t="shared" si="6"/>
        <v>5.3333333333333313</v>
      </c>
      <c r="D77" s="82">
        <f t="shared" si="8"/>
        <v>64</v>
      </c>
      <c r="E77" s="83">
        <f t="shared" si="10"/>
        <v>1.5625E-2</v>
      </c>
      <c r="F77" s="85"/>
      <c r="G77" s="85">
        <f t="shared" si="45"/>
        <v>1.5625E-2</v>
      </c>
      <c r="H77" s="85">
        <f t="shared" si="45"/>
        <v>3.125E-2</v>
      </c>
      <c r="I77" s="85">
        <f t="shared" si="45"/>
        <v>4.6875E-2</v>
      </c>
      <c r="J77" s="85">
        <f t="shared" si="45"/>
        <v>6.25E-2</v>
      </c>
      <c r="K77" s="85">
        <f t="shared" si="45"/>
        <v>7.8125E-2</v>
      </c>
      <c r="L77" s="85">
        <f t="shared" si="45"/>
        <v>9.375E-2</v>
      </c>
      <c r="M77" s="85">
        <f t="shared" si="45"/>
        <v>0.109375</v>
      </c>
      <c r="N77" s="85">
        <f t="shared" si="45"/>
        <v>0.125</v>
      </c>
      <c r="O77" s="85">
        <f t="shared" si="45"/>
        <v>0.140625</v>
      </c>
      <c r="P77" s="85">
        <f t="shared" si="45"/>
        <v>0.15625</v>
      </c>
      <c r="Q77" s="85">
        <f t="shared" si="45"/>
        <v>0.171875</v>
      </c>
      <c r="R77" s="85">
        <f t="shared" si="45"/>
        <v>0.1875</v>
      </c>
      <c r="S77" s="85">
        <f t="shared" si="45"/>
        <v>0.203125</v>
      </c>
      <c r="T77" s="85">
        <f t="shared" si="45"/>
        <v>0.21875</v>
      </c>
      <c r="U77" s="85">
        <f t="shared" si="45"/>
        <v>0.234375</v>
      </c>
      <c r="V77" s="85">
        <f t="shared" si="45"/>
        <v>0.25</v>
      </c>
      <c r="W77" s="85">
        <f t="shared" si="51"/>
        <v>0.265625</v>
      </c>
      <c r="X77" s="85">
        <f t="shared" si="51"/>
        <v>0.28125</v>
      </c>
      <c r="Y77" s="85">
        <f t="shared" si="51"/>
        <v>0.296875</v>
      </c>
      <c r="Z77" s="85">
        <f t="shared" si="51"/>
        <v>0.3125</v>
      </c>
      <c r="AA77" s="85">
        <f t="shared" si="51"/>
        <v>0.328125</v>
      </c>
      <c r="AB77" s="85">
        <f t="shared" si="51"/>
        <v>0.34375</v>
      </c>
      <c r="AC77" s="85">
        <f t="shared" si="51"/>
        <v>0.359375</v>
      </c>
      <c r="AD77" s="85">
        <f t="shared" si="51"/>
        <v>0.375</v>
      </c>
      <c r="AE77" s="85">
        <f t="shared" si="51"/>
        <v>0.390625</v>
      </c>
      <c r="AF77" s="85">
        <f t="shared" si="51"/>
        <v>0.40625</v>
      </c>
      <c r="AG77" s="85">
        <f t="shared" si="51"/>
        <v>0.421875</v>
      </c>
      <c r="AH77" s="85">
        <f t="shared" si="51"/>
        <v>0.4375</v>
      </c>
      <c r="AI77" s="85">
        <f t="shared" si="51"/>
        <v>0.453125</v>
      </c>
      <c r="AJ77" s="85">
        <f t="shared" si="51"/>
        <v>0.46875</v>
      </c>
      <c r="AK77" s="85">
        <f t="shared" si="51"/>
        <v>0.484375</v>
      </c>
      <c r="AL77" s="85">
        <f t="shared" si="49"/>
        <v>0.5</v>
      </c>
      <c r="AM77" s="85">
        <f t="shared" si="49"/>
        <v>0.515625</v>
      </c>
      <c r="AN77" s="85">
        <f t="shared" si="49"/>
        <v>0.53125</v>
      </c>
      <c r="AO77" s="85">
        <f t="shared" si="49"/>
        <v>0.546875</v>
      </c>
      <c r="AP77" s="85">
        <f t="shared" si="49"/>
        <v>0.5625</v>
      </c>
      <c r="AQ77" s="85">
        <f t="shared" si="49"/>
        <v>0.578125</v>
      </c>
      <c r="AR77" s="85">
        <f t="shared" si="49"/>
        <v>0.59375</v>
      </c>
      <c r="AS77" s="85">
        <f t="shared" si="49"/>
        <v>0.609375</v>
      </c>
      <c r="AT77" s="85">
        <f t="shared" si="49"/>
        <v>0.625</v>
      </c>
      <c r="AU77" s="85">
        <f t="shared" si="49"/>
        <v>0.640625</v>
      </c>
      <c r="AV77" s="85">
        <f t="shared" si="49"/>
        <v>0.65625</v>
      </c>
      <c r="AW77" s="85">
        <f t="shared" si="49"/>
        <v>0.671875</v>
      </c>
      <c r="AX77" s="85">
        <f t="shared" si="49"/>
        <v>0.6875</v>
      </c>
      <c r="AY77" s="85">
        <f t="shared" si="49"/>
        <v>0.703125</v>
      </c>
      <c r="AZ77" s="85">
        <f t="shared" si="49"/>
        <v>0.71875</v>
      </c>
      <c r="BA77" s="85">
        <f t="shared" si="49"/>
        <v>0.734375</v>
      </c>
      <c r="BB77" s="85">
        <f t="shared" si="52"/>
        <v>0.75</v>
      </c>
      <c r="BC77" s="85">
        <f t="shared" si="52"/>
        <v>0.765625</v>
      </c>
      <c r="BD77" s="85">
        <f t="shared" si="52"/>
        <v>0.78125</v>
      </c>
      <c r="BE77" s="85">
        <f t="shared" si="52"/>
        <v>0.796875</v>
      </c>
      <c r="BF77" s="85">
        <f t="shared" si="52"/>
        <v>0.8125</v>
      </c>
      <c r="BG77" s="85">
        <f t="shared" si="52"/>
        <v>0.828125</v>
      </c>
      <c r="BH77" s="85">
        <f t="shared" si="52"/>
        <v>0.84375</v>
      </c>
      <c r="BI77" s="85">
        <f t="shared" si="52"/>
        <v>0.859375</v>
      </c>
      <c r="BJ77" s="85">
        <f t="shared" si="52"/>
        <v>0.875</v>
      </c>
      <c r="BK77" s="85">
        <f t="shared" si="52"/>
        <v>0.890625</v>
      </c>
      <c r="BL77" s="85">
        <f t="shared" si="52"/>
        <v>0.90625</v>
      </c>
      <c r="BM77" s="85">
        <f t="shared" si="52"/>
        <v>0.921875</v>
      </c>
      <c r="BN77" s="85">
        <f t="shared" si="52"/>
        <v>0.9375</v>
      </c>
      <c r="BO77" s="85">
        <f t="shared" si="52"/>
        <v>0.953125</v>
      </c>
      <c r="BP77" s="85">
        <f t="shared" si="52"/>
        <v>0.96875</v>
      </c>
      <c r="BQ77" s="85">
        <f t="shared" si="50"/>
        <v>0.984375</v>
      </c>
      <c r="BR77" s="85">
        <f t="shared" si="50"/>
        <v>1</v>
      </c>
      <c r="BS77" s="85">
        <f t="shared" si="50"/>
        <v>1</v>
      </c>
      <c r="BT77" s="85">
        <f t="shared" si="50"/>
        <v>1</v>
      </c>
      <c r="BU77" s="85">
        <f t="shared" si="50"/>
        <v>1</v>
      </c>
      <c r="BV77" s="85">
        <f t="shared" si="50"/>
        <v>1</v>
      </c>
      <c r="BW77" s="85">
        <f t="shared" si="50"/>
        <v>1</v>
      </c>
      <c r="BX77" s="85">
        <f t="shared" si="50"/>
        <v>1</v>
      </c>
      <c r="BY77" s="85">
        <f t="shared" si="50"/>
        <v>1</v>
      </c>
      <c r="BZ77" s="85">
        <f t="shared" si="50"/>
        <v>1</v>
      </c>
      <c r="CA77" s="85">
        <f t="shared" si="50"/>
        <v>1</v>
      </c>
      <c r="CB77" s="85">
        <f t="shared" si="50"/>
        <v>1</v>
      </c>
      <c r="CC77" s="85">
        <f t="shared" si="50"/>
        <v>1</v>
      </c>
      <c r="CD77" s="85">
        <f t="shared" si="50"/>
        <v>1</v>
      </c>
      <c r="CE77" s="85">
        <f t="shared" ref="CE77:DR83" si="54">IF(CE$13&lt;$D77,$E77*CE$13,1)</f>
        <v>1</v>
      </c>
      <c r="CF77" s="85">
        <f t="shared" si="54"/>
        <v>1</v>
      </c>
      <c r="CG77" s="85">
        <f t="shared" si="54"/>
        <v>1</v>
      </c>
      <c r="CH77" s="85">
        <f t="shared" si="54"/>
        <v>1</v>
      </c>
      <c r="CI77" s="85">
        <f t="shared" si="54"/>
        <v>1</v>
      </c>
      <c r="CJ77" s="85">
        <f t="shared" si="54"/>
        <v>1</v>
      </c>
      <c r="CK77" s="85">
        <f t="shared" si="54"/>
        <v>1</v>
      </c>
      <c r="CL77" s="85">
        <f t="shared" si="54"/>
        <v>1</v>
      </c>
      <c r="CM77" s="85">
        <f t="shared" si="54"/>
        <v>1</v>
      </c>
      <c r="CN77" s="85">
        <f t="shared" si="54"/>
        <v>1</v>
      </c>
      <c r="CO77" s="85">
        <f t="shared" si="54"/>
        <v>1</v>
      </c>
      <c r="CP77" s="85">
        <f t="shared" si="54"/>
        <v>1</v>
      </c>
      <c r="CQ77" s="85">
        <f t="shared" si="54"/>
        <v>1</v>
      </c>
      <c r="CR77" s="85">
        <f t="shared" si="54"/>
        <v>1</v>
      </c>
      <c r="CS77" s="85">
        <f t="shared" si="54"/>
        <v>1</v>
      </c>
      <c r="CT77" s="85">
        <f t="shared" si="54"/>
        <v>1</v>
      </c>
      <c r="CU77" s="85">
        <f t="shared" si="54"/>
        <v>1</v>
      </c>
      <c r="CV77" s="85">
        <f t="shared" si="54"/>
        <v>1</v>
      </c>
      <c r="CW77" s="85">
        <f t="shared" si="54"/>
        <v>1</v>
      </c>
      <c r="CX77" s="85">
        <f t="shared" si="54"/>
        <v>1</v>
      </c>
      <c r="CY77" s="85">
        <f t="shared" si="54"/>
        <v>1</v>
      </c>
      <c r="CZ77" s="85">
        <f t="shared" si="54"/>
        <v>1</v>
      </c>
      <c r="DA77" s="85">
        <f t="shared" si="54"/>
        <v>1</v>
      </c>
      <c r="DB77" s="85">
        <f t="shared" si="54"/>
        <v>1</v>
      </c>
      <c r="DC77" s="85">
        <f t="shared" si="54"/>
        <v>1</v>
      </c>
      <c r="DD77" s="85">
        <f t="shared" si="54"/>
        <v>1</v>
      </c>
      <c r="DE77" s="85">
        <f t="shared" si="54"/>
        <v>1</v>
      </c>
      <c r="DF77" s="85">
        <f t="shared" si="54"/>
        <v>1</v>
      </c>
      <c r="DG77" s="85">
        <f t="shared" si="54"/>
        <v>1</v>
      </c>
      <c r="DH77" s="85">
        <f t="shared" si="54"/>
        <v>1</v>
      </c>
      <c r="DI77" s="85">
        <f t="shared" si="54"/>
        <v>1</v>
      </c>
      <c r="DJ77" s="85">
        <f t="shared" si="54"/>
        <v>1</v>
      </c>
      <c r="DK77" s="85">
        <f t="shared" si="54"/>
        <v>1</v>
      </c>
      <c r="DL77" s="85">
        <f t="shared" si="54"/>
        <v>1</v>
      </c>
      <c r="DM77" s="85">
        <f t="shared" si="54"/>
        <v>1</v>
      </c>
      <c r="DN77" s="85">
        <f t="shared" si="54"/>
        <v>1</v>
      </c>
      <c r="DO77" s="85">
        <f t="shared" si="54"/>
        <v>1</v>
      </c>
      <c r="DP77" s="85">
        <f t="shared" si="54"/>
        <v>1</v>
      </c>
      <c r="DQ77" s="85">
        <f t="shared" si="54"/>
        <v>1</v>
      </c>
      <c r="DR77" s="85">
        <f t="shared" si="54"/>
        <v>1</v>
      </c>
      <c r="DS77" s="79" t="s">
        <v>32</v>
      </c>
    </row>
    <row r="78" spans="2:123" x14ac:dyDescent="0.45">
      <c r="B78" s="80">
        <f t="shared" si="7"/>
        <v>66</v>
      </c>
      <c r="C78" s="81">
        <f t="shared" si="6"/>
        <v>5.4166666666666643</v>
      </c>
      <c r="D78" s="82">
        <f t="shared" si="8"/>
        <v>65</v>
      </c>
      <c r="E78" s="83">
        <f t="shared" si="10"/>
        <v>1.5384615384615385E-2</v>
      </c>
      <c r="F78" s="85"/>
      <c r="G78" s="85">
        <f t="shared" si="45"/>
        <v>1.5384615384615385E-2</v>
      </c>
      <c r="H78" s="85">
        <f t="shared" si="45"/>
        <v>3.0769230769230771E-2</v>
      </c>
      <c r="I78" s="85">
        <f t="shared" si="45"/>
        <v>4.6153846153846156E-2</v>
      </c>
      <c r="J78" s="85">
        <f t="shared" si="45"/>
        <v>6.1538461538461542E-2</v>
      </c>
      <c r="K78" s="85">
        <f t="shared" si="45"/>
        <v>7.6923076923076927E-2</v>
      </c>
      <c r="L78" s="85">
        <f t="shared" si="45"/>
        <v>9.2307692307692313E-2</v>
      </c>
      <c r="M78" s="85">
        <f t="shared" si="45"/>
        <v>0.1076923076923077</v>
      </c>
      <c r="N78" s="85">
        <f t="shared" si="45"/>
        <v>0.12307692307692308</v>
      </c>
      <c r="O78" s="85">
        <f t="shared" si="45"/>
        <v>0.13846153846153847</v>
      </c>
      <c r="P78" s="85">
        <f t="shared" si="45"/>
        <v>0.15384615384615385</v>
      </c>
      <c r="Q78" s="85">
        <f t="shared" si="45"/>
        <v>0.16923076923076924</v>
      </c>
      <c r="R78" s="85">
        <f t="shared" si="45"/>
        <v>0.18461538461538463</v>
      </c>
      <c r="S78" s="85">
        <f t="shared" si="45"/>
        <v>0.2</v>
      </c>
      <c r="T78" s="85">
        <f t="shared" si="45"/>
        <v>0.2153846153846154</v>
      </c>
      <c r="U78" s="85">
        <f t="shared" si="45"/>
        <v>0.23076923076923078</v>
      </c>
      <c r="V78" s="85">
        <f t="shared" si="45"/>
        <v>0.24615384615384617</v>
      </c>
      <c r="W78" s="85">
        <f t="shared" si="51"/>
        <v>0.26153846153846155</v>
      </c>
      <c r="X78" s="85">
        <f t="shared" si="51"/>
        <v>0.27692307692307694</v>
      </c>
      <c r="Y78" s="85">
        <f t="shared" si="51"/>
        <v>0.29230769230769232</v>
      </c>
      <c r="Z78" s="85">
        <f t="shared" si="51"/>
        <v>0.30769230769230771</v>
      </c>
      <c r="AA78" s="85">
        <f t="shared" si="51"/>
        <v>0.32307692307692309</v>
      </c>
      <c r="AB78" s="85">
        <f t="shared" si="51"/>
        <v>0.33846153846153848</v>
      </c>
      <c r="AC78" s="85">
        <f t="shared" si="51"/>
        <v>0.35384615384615387</v>
      </c>
      <c r="AD78" s="85">
        <f t="shared" si="51"/>
        <v>0.36923076923076925</v>
      </c>
      <c r="AE78" s="85">
        <f t="shared" si="51"/>
        <v>0.38461538461538464</v>
      </c>
      <c r="AF78" s="85">
        <f t="shared" si="51"/>
        <v>0.4</v>
      </c>
      <c r="AG78" s="85">
        <f t="shared" si="51"/>
        <v>0.41538461538461541</v>
      </c>
      <c r="AH78" s="85">
        <f t="shared" si="51"/>
        <v>0.43076923076923079</v>
      </c>
      <c r="AI78" s="85">
        <f t="shared" si="51"/>
        <v>0.44615384615384618</v>
      </c>
      <c r="AJ78" s="85">
        <f t="shared" si="51"/>
        <v>0.46153846153846156</v>
      </c>
      <c r="AK78" s="85">
        <f t="shared" si="51"/>
        <v>0.47692307692307695</v>
      </c>
      <c r="AL78" s="85">
        <f t="shared" si="49"/>
        <v>0.49230769230769234</v>
      </c>
      <c r="AM78" s="85">
        <f t="shared" si="49"/>
        <v>0.50769230769230766</v>
      </c>
      <c r="AN78" s="85">
        <f t="shared" si="49"/>
        <v>0.52307692307692311</v>
      </c>
      <c r="AO78" s="85">
        <f t="shared" si="49"/>
        <v>0.53846153846153855</v>
      </c>
      <c r="AP78" s="85">
        <f t="shared" si="49"/>
        <v>0.55384615384615388</v>
      </c>
      <c r="AQ78" s="85">
        <f t="shared" si="49"/>
        <v>0.56923076923076921</v>
      </c>
      <c r="AR78" s="85">
        <f t="shared" si="49"/>
        <v>0.58461538461538465</v>
      </c>
      <c r="AS78" s="85">
        <f t="shared" si="49"/>
        <v>0.60000000000000009</v>
      </c>
      <c r="AT78" s="85">
        <f t="shared" si="49"/>
        <v>0.61538461538461542</v>
      </c>
      <c r="AU78" s="85">
        <f t="shared" si="49"/>
        <v>0.63076923076923075</v>
      </c>
      <c r="AV78" s="85">
        <f t="shared" si="49"/>
        <v>0.64615384615384619</v>
      </c>
      <c r="AW78" s="85">
        <f t="shared" si="49"/>
        <v>0.66153846153846163</v>
      </c>
      <c r="AX78" s="85">
        <f t="shared" si="49"/>
        <v>0.67692307692307696</v>
      </c>
      <c r="AY78" s="85">
        <f t="shared" si="49"/>
        <v>0.69230769230769229</v>
      </c>
      <c r="AZ78" s="85">
        <f t="shared" si="49"/>
        <v>0.70769230769230773</v>
      </c>
      <c r="BA78" s="85">
        <f t="shared" si="49"/>
        <v>0.72307692307692317</v>
      </c>
      <c r="BB78" s="85">
        <f t="shared" si="52"/>
        <v>0.7384615384615385</v>
      </c>
      <c r="BC78" s="85">
        <f t="shared" si="52"/>
        <v>0.75384615384615383</v>
      </c>
      <c r="BD78" s="85">
        <f t="shared" si="52"/>
        <v>0.76923076923076927</v>
      </c>
      <c r="BE78" s="85">
        <f t="shared" si="52"/>
        <v>0.78461538461538471</v>
      </c>
      <c r="BF78" s="85">
        <f t="shared" si="52"/>
        <v>0.8</v>
      </c>
      <c r="BG78" s="85">
        <f t="shared" si="52"/>
        <v>0.81538461538461537</v>
      </c>
      <c r="BH78" s="85">
        <f t="shared" si="52"/>
        <v>0.83076923076923082</v>
      </c>
      <c r="BI78" s="85">
        <f t="shared" si="52"/>
        <v>0.84615384615384626</v>
      </c>
      <c r="BJ78" s="85">
        <f t="shared" si="52"/>
        <v>0.86153846153846159</v>
      </c>
      <c r="BK78" s="85">
        <f t="shared" si="52"/>
        <v>0.87692307692307692</v>
      </c>
      <c r="BL78" s="85">
        <f t="shared" si="52"/>
        <v>0.89230769230769236</v>
      </c>
      <c r="BM78" s="85">
        <f t="shared" si="52"/>
        <v>0.9076923076923078</v>
      </c>
      <c r="BN78" s="85">
        <f t="shared" si="52"/>
        <v>0.92307692307692313</v>
      </c>
      <c r="BO78" s="85">
        <f t="shared" si="52"/>
        <v>0.93846153846153846</v>
      </c>
      <c r="BP78" s="85">
        <f t="shared" si="52"/>
        <v>0.9538461538461539</v>
      </c>
      <c r="BQ78" s="85">
        <f t="shared" si="50"/>
        <v>0.96923076923076934</v>
      </c>
      <c r="BR78" s="85">
        <f t="shared" si="50"/>
        <v>0.98461538461538467</v>
      </c>
      <c r="BS78" s="85">
        <f t="shared" si="50"/>
        <v>1</v>
      </c>
      <c r="BT78" s="85">
        <f t="shared" si="50"/>
        <v>1</v>
      </c>
      <c r="BU78" s="85">
        <f t="shared" si="50"/>
        <v>1</v>
      </c>
      <c r="BV78" s="85">
        <f t="shared" si="50"/>
        <v>1</v>
      </c>
      <c r="BW78" s="85">
        <f t="shared" si="50"/>
        <v>1</v>
      </c>
      <c r="BX78" s="85">
        <f t="shared" si="50"/>
        <v>1</v>
      </c>
      <c r="BY78" s="85">
        <f t="shared" si="50"/>
        <v>1</v>
      </c>
      <c r="BZ78" s="85">
        <f t="shared" si="50"/>
        <v>1</v>
      </c>
      <c r="CA78" s="85">
        <f t="shared" si="50"/>
        <v>1</v>
      </c>
      <c r="CB78" s="85">
        <f t="shared" si="50"/>
        <v>1</v>
      </c>
      <c r="CC78" s="85">
        <f t="shared" si="50"/>
        <v>1</v>
      </c>
      <c r="CD78" s="85">
        <f t="shared" si="50"/>
        <v>1</v>
      </c>
      <c r="CE78" s="85">
        <f t="shared" si="54"/>
        <v>1</v>
      </c>
      <c r="CF78" s="85">
        <f t="shared" si="54"/>
        <v>1</v>
      </c>
      <c r="CG78" s="85">
        <f t="shared" si="54"/>
        <v>1</v>
      </c>
      <c r="CH78" s="85">
        <f t="shared" si="54"/>
        <v>1</v>
      </c>
      <c r="CI78" s="85">
        <f t="shared" si="54"/>
        <v>1</v>
      </c>
      <c r="CJ78" s="85">
        <f t="shared" si="54"/>
        <v>1</v>
      </c>
      <c r="CK78" s="85">
        <f t="shared" si="54"/>
        <v>1</v>
      </c>
      <c r="CL78" s="85">
        <f t="shared" si="54"/>
        <v>1</v>
      </c>
      <c r="CM78" s="85">
        <f t="shared" si="54"/>
        <v>1</v>
      </c>
      <c r="CN78" s="85">
        <f t="shared" si="54"/>
        <v>1</v>
      </c>
      <c r="CO78" s="85">
        <f t="shared" si="54"/>
        <v>1</v>
      </c>
      <c r="CP78" s="85">
        <f t="shared" si="54"/>
        <v>1</v>
      </c>
      <c r="CQ78" s="85">
        <f t="shared" si="54"/>
        <v>1</v>
      </c>
      <c r="CR78" s="85">
        <f t="shared" si="54"/>
        <v>1</v>
      </c>
      <c r="CS78" s="85">
        <f t="shared" si="54"/>
        <v>1</v>
      </c>
      <c r="CT78" s="85">
        <f t="shared" si="54"/>
        <v>1</v>
      </c>
      <c r="CU78" s="85">
        <f t="shared" si="54"/>
        <v>1</v>
      </c>
      <c r="CV78" s="85">
        <f t="shared" si="54"/>
        <v>1</v>
      </c>
      <c r="CW78" s="85">
        <f t="shared" si="54"/>
        <v>1</v>
      </c>
      <c r="CX78" s="85">
        <f t="shared" si="54"/>
        <v>1</v>
      </c>
      <c r="CY78" s="85">
        <f t="shared" si="54"/>
        <v>1</v>
      </c>
      <c r="CZ78" s="85">
        <f t="shared" si="54"/>
        <v>1</v>
      </c>
      <c r="DA78" s="85">
        <f t="shared" si="54"/>
        <v>1</v>
      </c>
      <c r="DB78" s="85">
        <f t="shared" si="54"/>
        <v>1</v>
      </c>
      <c r="DC78" s="85">
        <f t="shared" si="54"/>
        <v>1</v>
      </c>
      <c r="DD78" s="85">
        <f t="shared" si="54"/>
        <v>1</v>
      </c>
      <c r="DE78" s="85">
        <f t="shared" si="54"/>
        <v>1</v>
      </c>
      <c r="DF78" s="85">
        <f t="shared" si="54"/>
        <v>1</v>
      </c>
      <c r="DG78" s="85">
        <f t="shared" si="54"/>
        <v>1</v>
      </c>
      <c r="DH78" s="85">
        <f t="shared" si="54"/>
        <v>1</v>
      </c>
      <c r="DI78" s="85">
        <f t="shared" si="54"/>
        <v>1</v>
      </c>
      <c r="DJ78" s="85">
        <f t="shared" si="54"/>
        <v>1</v>
      </c>
      <c r="DK78" s="85">
        <f t="shared" si="54"/>
        <v>1</v>
      </c>
      <c r="DL78" s="85">
        <f t="shared" si="54"/>
        <v>1</v>
      </c>
      <c r="DM78" s="85">
        <f t="shared" si="54"/>
        <v>1</v>
      </c>
      <c r="DN78" s="85">
        <f t="shared" si="54"/>
        <v>1</v>
      </c>
      <c r="DO78" s="85">
        <f t="shared" si="54"/>
        <v>1</v>
      </c>
      <c r="DP78" s="85">
        <f t="shared" si="54"/>
        <v>1</v>
      </c>
      <c r="DQ78" s="85">
        <f t="shared" si="54"/>
        <v>1</v>
      </c>
      <c r="DR78" s="85">
        <f t="shared" si="54"/>
        <v>1</v>
      </c>
      <c r="DS78" s="79" t="s">
        <v>32</v>
      </c>
    </row>
    <row r="79" spans="2:123" x14ac:dyDescent="0.45">
      <c r="B79" s="80">
        <f t="shared" si="7"/>
        <v>67</v>
      </c>
      <c r="C79" s="81">
        <f t="shared" si="6"/>
        <v>5.4999999999999973</v>
      </c>
      <c r="D79" s="82">
        <f t="shared" si="8"/>
        <v>66</v>
      </c>
      <c r="E79" s="83">
        <f t="shared" si="10"/>
        <v>1.5151515151515152E-2</v>
      </c>
      <c r="F79" s="85"/>
      <c r="G79" s="85">
        <f t="shared" si="45"/>
        <v>1.5151515151515152E-2</v>
      </c>
      <c r="H79" s="85">
        <f t="shared" si="45"/>
        <v>3.0303030303030304E-2</v>
      </c>
      <c r="I79" s="85">
        <f t="shared" si="45"/>
        <v>4.5454545454545456E-2</v>
      </c>
      <c r="J79" s="85">
        <f t="shared" si="45"/>
        <v>6.0606060606060608E-2</v>
      </c>
      <c r="K79" s="85">
        <f t="shared" si="45"/>
        <v>7.575757575757576E-2</v>
      </c>
      <c r="L79" s="85">
        <f t="shared" si="45"/>
        <v>9.0909090909090912E-2</v>
      </c>
      <c r="M79" s="85">
        <f t="shared" si="45"/>
        <v>0.10606060606060606</v>
      </c>
      <c r="N79" s="85">
        <f t="shared" si="45"/>
        <v>0.12121212121212122</v>
      </c>
      <c r="O79" s="85">
        <f t="shared" si="45"/>
        <v>0.13636363636363635</v>
      </c>
      <c r="P79" s="85">
        <f t="shared" si="45"/>
        <v>0.15151515151515152</v>
      </c>
      <c r="Q79" s="85">
        <f t="shared" si="45"/>
        <v>0.16666666666666669</v>
      </c>
      <c r="R79" s="85">
        <f t="shared" si="45"/>
        <v>0.18181818181818182</v>
      </c>
      <c r="S79" s="85">
        <f t="shared" si="45"/>
        <v>0.19696969696969696</v>
      </c>
      <c r="T79" s="85">
        <f t="shared" si="45"/>
        <v>0.21212121212121213</v>
      </c>
      <c r="U79" s="85">
        <f t="shared" si="45"/>
        <v>0.22727272727272729</v>
      </c>
      <c r="V79" s="85">
        <f t="shared" si="45"/>
        <v>0.24242424242424243</v>
      </c>
      <c r="W79" s="85">
        <f t="shared" si="51"/>
        <v>0.25757575757575757</v>
      </c>
      <c r="X79" s="85">
        <f t="shared" si="51"/>
        <v>0.27272727272727271</v>
      </c>
      <c r="Y79" s="85">
        <f t="shared" si="51"/>
        <v>0.2878787878787879</v>
      </c>
      <c r="Z79" s="85">
        <f t="shared" si="51"/>
        <v>0.30303030303030304</v>
      </c>
      <c r="AA79" s="85">
        <f t="shared" si="51"/>
        <v>0.31818181818181818</v>
      </c>
      <c r="AB79" s="85">
        <f t="shared" si="51"/>
        <v>0.33333333333333337</v>
      </c>
      <c r="AC79" s="85">
        <f t="shared" si="51"/>
        <v>0.34848484848484851</v>
      </c>
      <c r="AD79" s="85">
        <f t="shared" si="51"/>
        <v>0.36363636363636365</v>
      </c>
      <c r="AE79" s="85">
        <f t="shared" si="51"/>
        <v>0.37878787878787878</v>
      </c>
      <c r="AF79" s="85">
        <f t="shared" si="51"/>
        <v>0.39393939393939392</v>
      </c>
      <c r="AG79" s="85">
        <f t="shared" si="51"/>
        <v>0.40909090909090912</v>
      </c>
      <c r="AH79" s="85">
        <f t="shared" si="51"/>
        <v>0.42424242424242425</v>
      </c>
      <c r="AI79" s="85">
        <f t="shared" si="51"/>
        <v>0.43939393939393939</v>
      </c>
      <c r="AJ79" s="85">
        <f t="shared" si="51"/>
        <v>0.45454545454545459</v>
      </c>
      <c r="AK79" s="85">
        <f t="shared" si="51"/>
        <v>0.46969696969696972</v>
      </c>
      <c r="AL79" s="85">
        <f t="shared" si="49"/>
        <v>0.48484848484848486</v>
      </c>
      <c r="AM79" s="85">
        <f t="shared" si="49"/>
        <v>0.5</v>
      </c>
      <c r="AN79" s="85">
        <f t="shared" si="49"/>
        <v>0.51515151515151514</v>
      </c>
      <c r="AO79" s="85">
        <f t="shared" si="49"/>
        <v>0.53030303030303028</v>
      </c>
      <c r="AP79" s="85">
        <f t="shared" si="49"/>
        <v>0.54545454545454541</v>
      </c>
      <c r="AQ79" s="85">
        <f t="shared" si="49"/>
        <v>0.56060606060606066</v>
      </c>
      <c r="AR79" s="85">
        <f t="shared" si="49"/>
        <v>0.5757575757575758</v>
      </c>
      <c r="AS79" s="85">
        <f t="shared" si="49"/>
        <v>0.59090909090909094</v>
      </c>
      <c r="AT79" s="85">
        <f t="shared" si="49"/>
        <v>0.60606060606060608</v>
      </c>
      <c r="AU79" s="85">
        <f t="shared" si="49"/>
        <v>0.62121212121212122</v>
      </c>
      <c r="AV79" s="85">
        <f t="shared" si="49"/>
        <v>0.63636363636363635</v>
      </c>
      <c r="AW79" s="85">
        <f t="shared" si="49"/>
        <v>0.65151515151515149</v>
      </c>
      <c r="AX79" s="85">
        <f t="shared" si="49"/>
        <v>0.66666666666666674</v>
      </c>
      <c r="AY79" s="85">
        <f t="shared" si="49"/>
        <v>0.68181818181818188</v>
      </c>
      <c r="AZ79" s="85">
        <f t="shared" si="49"/>
        <v>0.69696969696969702</v>
      </c>
      <c r="BA79" s="85">
        <f t="shared" si="49"/>
        <v>0.71212121212121215</v>
      </c>
      <c r="BB79" s="85">
        <f t="shared" si="52"/>
        <v>0.72727272727272729</v>
      </c>
      <c r="BC79" s="85">
        <f t="shared" si="52"/>
        <v>0.74242424242424243</v>
      </c>
      <c r="BD79" s="85">
        <f t="shared" si="52"/>
        <v>0.75757575757575757</v>
      </c>
      <c r="BE79" s="85">
        <f t="shared" si="52"/>
        <v>0.77272727272727271</v>
      </c>
      <c r="BF79" s="85">
        <f t="shared" si="52"/>
        <v>0.78787878787878785</v>
      </c>
      <c r="BG79" s="85">
        <f t="shared" si="52"/>
        <v>0.80303030303030309</v>
      </c>
      <c r="BH79" s="85">
        <f t="shared" si="52"/>
        <v>0.81818181818181823</v>
      </c>
      <c r="BI79" s="85">
        <f t="shared" si="52"/>
        <v>0.83333333333333337</v>
      </c>
      <c r="BJ79" s="85">
        <f t="shared" si="52"/>
        <v>0.84848484848484851</v>
      </c>
      <c r="BK79" s="85">
        <f t="shared" si="52"/>
        <v>0.86363636363636365</v>
      </c>
      <c r="BL79" s="85">
        <f t="shared" si="52"/>
        <v>0.87878787878787878</v>
      </c>
      <c r="BM79" s="85">
        <f t="shared" si="52"/>
        <v>0.89393939393939392</v>
      </c>
      <c r="BN79" s="85">
        <f t="shared" si="52"/>
        <v>0.90909090909090917</v>
      </c>
      <c r="BO79" s="85">
        <f t="shared" si="52"/>
        <v>0.92424242424242431</v>
      </c>
      <c r="BP79" s="85">
        <f t="shared" si="52"/>
        <v>0.93939393939393945</v>
      </c>
      <c r="BQ79" s="85">
        <f t="shared" si="50"/>
        <v>0.95454545454545459</v>
      </c>
      <c r="BR79" s="85">
        <f t="shared" si="50"/>
        <v>0.96969696969696972</v>
      </c>
      <c r="BS79" s="85">
        <f t="shared" si="50"/>
        <v>0.98484848484848486</v>
      </c>
      <c r="BT79" s="85">
        <f t="shared" si="50"/>
        <v>1</v>
      </c>
      <c r="BU79" s="85">
        <f t="shared" si="50"/>
        <v>1</v>
      </c>
      <c r="BV79" s="85">
        <f t="shared" si="50"/>
        <v>1</v>
      </c>
      <c r="BW79" s="85">
        <f t="shared" si="50"/>
        <v>1</v>
      </c>
      <c r="BX79" s="85">
        <f t="shared" si="50"/>
        <v>1</v>
      </c>
      <c r="BY79" s="85">
        <f t="shared" si="50"/>
        <v>1</v>
      </c>
      <c r="BZ79" s="85">
        <f t="shared" si="50"/>
        <v>1</v>
      </c>
      <c r="CA79" s="85">
        <f t="shared" si="50"/>
        <v>1</v>
      </c>
      <c r="CB79" s="85">
        <f t="shared" si="50"/>
        <v>1</v>
      </c>
      <c r="CC79" s="85">
        <f t="shared" si="50"/>
        <v>1</v>
      </c>
      <c r="CD79" s="85">
        <f t="shared" si="50"/>
        <v>1</v>
      </c>
      <c r="CE79" s="85">
        <f t="shared" si="54"/>
        <v>1</v>
      </c>
      <c r="CF79" s="85">
        <f t="shared" si="54"/>
        <v>1</v>
      </c>
      <c r="CG79" s="85">
        <f t="shared" si="54"/>
        <v>1</v>
      </c>
      <c r="CH79" s="85">
        <f t="shared" si="54"/>
        <v>1</v>
      </c>
      <c r="CI79" s="85">
        <f t="shared" si="54"/>
        <v>1</v>
      </c>
      <c r="CJ79" s="85">
        <f t="shared" si="54"/>
        <v>1</v>
      </c>
      <c r="CK79" s="85">
        <f t="shared" si="54"/>
        <v>1</v>
      </c>
      <c r="CL79" s="85">
        <f t="shared" si="54"/>
        <v>1</v>
      </c>
      <c r="CM79" s="85">
        <f t="shared" si="54"/>
        <v>1</v>
      </c>
      <c r="CN79" s="85">
        <f t="shared" si="54"/>
        <v>1</v>
      </c>
      <c r="CO79" s="85">
        <f t="shared" si="54"/>
        <v>1</v>
      </c>
      <c r="CP79" s="85">
        <f t="shared" si="54"/>
        <v>1</v>
      </c>
      <c r="CQ79" s="85">
        <f t="shared" si="54"/>
        <v>1</v>
      </c>
      <c r="CR79" s="85">
        <f t="shared" si="54"/>
        <v>1</v>
      </c>
      <c r="CS79" s="85">
        <f t="shared" si="54"/>
        <v>1</v>
      </c>
      <c r="CT79" s="85">
        <f t="shared" si="54"/>
        <v>1</v>
      </c>
      <c r="CU79" s="85">
        <f t="shared" si="54"/>
        <v>1</v>
      </c>
      <c r="CV79" s="85">
        <f t="shared" si="54"/>
        <v>1</v>
      </c>
      <c r="CW79" s="85">
        <f t="shared" si="54"/>
        <v>1</v>
      </c>
      <c r="CX79" s="85">
        <f t="shared" si="54"/>
        <v>1</v>
      </c>
      <c r="CY79" s="85">
        <f t="shared" si="54"/>
        <v>1</v>
      </c>
      <c r="CZ79" s="85">
        <f t="shared" si="54"/>
        <v>1</v>
      </c>
      <c r="DA79" s="85">
        <f t="shared" si="54"/>
        <v>1</v>
      </c>
      <c r="DB79" s="85">
        <f t="shared" si="54"/>
        <v>1</v>
      </c>
      <c r="DC79" s="85">
        <f t="shared" si="54"/>
        <v>1</v>
      </c>
      <c r="DD79" s="85">
        <f t="shared" si="54"/>
        <v>1</v>
      </c>
      <c r="DE79" s="85">
        <f t="shared" si="54"/>
        <v>1</v>
      </c>
      <c r="DF79" s="85">
        <f t="shared" si="54"/>
        <v>1</v>
      </c>
      <c r="DG79" s="85">
        <f t="shared" si="54"/>
        <v>1</v>
      </c>
      <c r="DH79" s="85">
        <f t="shared" si="54"/>
        <v>1</v>
      </c>
      <c r="DI79" s="85">
        <f t="shared" si="54"/>
        <v>1</v>
      </c>
      <c r="DJ79" s="85">
        <f t="shared" si="54"/>
        <v>1</v>
      </c>
      <c r="DK79" s="85">
        <f t="shared" si="54"/>
        <v>1</v>
      </c>
      <c r="DL79" s="85">
        <f t="shared" si="54"/>
        <v>1</v>
      </c>
      <c r="DM79" s="85">
        <f t="shared" si="54"/>
        <v>1</v>
      </c>
      <c r="DN79" s="85">
        <f t="shared" si="54"/>
        <v>1</v>
      </c>
      <c r="DO79" s="85">
        <f t="shared" si="54"/>
        <v>1</v>
      </c>
      <c r="DP79" s="85">
        <f t="shared" si="54"/>
        <v>1</v>
      </c>
      <c r="DQ79" s="85">
        <f t="shared" si="54"/>
        <v>1</v>
      </c>
      <c r="DR79" s="85">
        <f t="shared" si="54"/>
        <v>1</v>
      </c>
      <c r="DS79" s="79" t="s">
        <v>32</v>
      </c>
    </row>
    <row r="80" spans="2:123" x14ac:dyDescent="0.45">
      <c r="B80" s="80">
        <f t="shared" si="7"/>
        <v>68</v>
      </c>
      <c r="C80" s="81">
        <f t="shared" ref="C80:C113" si="55">C79+1/12</f>
        <v>5.5833333333333304</v>
      </c>
      <c r="D80" s="82">
        <f t="shared" si="8"/>
        <v>67</v>
      </c>
      <c r="E80" s="83">
        <f t="shared" si="10"/>
        <v>1.4925373134328358E-2</v>
      </c>
      <c r="F80" s="85"/>
      <c r="G80" s="85">
        <f t="shared" si="45"/>
        <v>1.4925373134328358E-2</v>
      </c>
      <c r="H80" s="85">
        <f t="shared" si="45"/>
        <v>2.9850746268656716E-2</v>
      </c>
      <c r="I80" s="85">
        <f t="shared" si="45"/>
        <v>4.4776119402985072E-2</v>
      </c>
      <c r="J80" s="85">
        <f t="shared" si="45"/>
        <v>5.9701492537313432E-2</v>
      </c>
      <c r="K80" s="85">
        <f t="shared" si="45"/>
        <v>7.4626865671641784E-2</v>
      </c>
      <c r="L80" s="85">
        <f t="shared" si="45"/>
        <v>8.9552238805970144E-2</v>
      </c>
      <c r="M80" s="85">
        <f t="shared" si="45"/>
        <v>0.1044776119402985</v>
      </c>
      <c r="N80" s="85">
        <f t="shared" si="45"/>
        <v>0.11940298507462686</v>
      </c>
      <c r="O80" s="85">
        <f t="shared" si="45"/>
        <v>0.13432835820895522</v>
      </c>
      <c r="P80" s="85">
        <f t="shared" si="45"/>
        <v>0.14925373134328357</v>
      </c>
      <c r="Q80" s="85">
        <f t="shared" si="45"/>
        <v>0.16417910447761194</v>
      </c>
      <c r="R80" s="85">
        <f t="shared" si="45"/>
        <v>0.17910447761194029</v>
      </c>
      <c r="S80" s="85">
        <f t="shared" si="45"/>
        <v>0.19402985074626866</v>
      </c>
      <c r="T80" s="85">
        <f t="shared" si="45"/>
        <v>0.20895522388059701</v>
      </c>
      <c r="U80" s="85">
        <f t="shared" si="45"/>
        <v>0.22388059701492538</v>
      </c>
      <c r="V80" s="85">
        <f t="shared" si="45"/>
        <v>0.23880597014925373</v>
      </c>
      <c r="W80" s="85">
        <f t="shared" si="51"/>
        <v>0.2537313432835821</v>
      </c>
      <c r="X80" s="85">
        <f t="shared" si="51"/>
        <v>0.26865671641791045</v>
      </c>
      <c r="Y80" s="85">
        <f t="shared" si="51"/>
        <v>0.28358208955223879</v>
      </c>
      <c r="Z80" s="85">
        <f t="shared" si="51"/>
        <v>0.29850746268656714</v>
      </c>
      <c r="AA80" s="85">
        <f t="shared" si="51"/>
        <v>0.31343283582089554</v>
      </c>
      <c r="AB80" s="85">
        <f t="shared" si="51"/>
        <v>0.32835820895522388</v>
      </c>
      <c r="AC80" s="85">
        <f t="shared" si="51"/>
        <v>0.34328358208955223</v>
      </c>
      <c r="AD80" s="85">
        <f t="shared" si="51"/>
        <v>0.35820895522388058</v>
      </c>
      <c r="AE80" s="85">
        <f t="shared" si="51"/>
        <v>0.37313432835820892</v>
      </c>
      <c r="AF80" s="85">
        <f t="shared" si="51"/>
        <v>0.38805970149253732</v>
      </c>
      <c r="AG80" s="85">
        <f t="shared" si="51"/>
        <v>0.40298507462686567</v>
      </c>
      <c r="AH80" s="85">
        <f t="shared" si="51"/>
        <v>0.41791044776119401</v>
      </c>
      <c r="AI80" s="85">
        <f t="shared" si="51"/>
        <v>0.43283582089552236</v>
      </c>
      <c r="AJ80" s="85">
        <f t="shared" si="51"/>
        <v>0.44776119402985076</v>
      </c>
      <c r="AK80" s="85">
        <f t="shared" si="51"/>
        <v>0.46268656716417911</v>
      </c>
      <c r="AL80" s="85">
        <f t="shared" si="49"/>
        <v>0.47761194029850745</v>
      </c>
      <c r="AM80" s="85">
        <f t="shared" si="49"/>
        <v>0.4925373134328358</v>
      </c>
      <c r="AN80" s="85">
        <f t="shared" si="49"/>
        <v>0.5074626865671642</v>
      </c>
      <c r="AO80" s="85">
        <f t="shared" si="49"/>
        <v>0.52238805970149249</v>
      </c>
      <c r="AP80" s="85">
        <f t="shared" si="49"/>
        <v>0.53731343283582089</v>
      </c>
      <c r="AQ80" s="85">
        <f t="shared" si="49"/>
        <v>0.55223880597014929</v>
      </c>
      <c r="AR80" s="85">
        <f t="shared" si="49"/>
        <v>0.56716417910447758</v>
      </c>
      <c r="AS80" s="85">
        <f t="shared" si="49"/>
        <v>0.58208955223880599</v>
      </c>
      <c r="AT80" s="85">
        <f t="shared" si="49"/>
        <v>0.59701492537313428</v>
      </c>
      <c r="AU80" s="85">
        <f t="shared" si="49"/>
        <v>0.61194029850746268</v>
      </c>
      <c r="AV80" s="85">
        <f t="shared" si="49"/>
        <v>0.62686567164179108</v>
      </c>
      <c r="AW80" s="85">
        <f t="shared" si="49"/>
        <v>0.64179104477611937</v>
      </c>
      <c r="AX80" s="85">
        <f t="shared" si="49"/>
        <v>0.65671641791044777</v>
      </c>
      <c r="AY80" s="85">
        <f t="shared" si="49"/>
        <v>0.67164179104477606</v>
      </c>
      <c r="AZ80" s="85">
        <f t="shared" si="49"/>
        <v>0.68656716417910446</v>
      </c>
      <c r="BA80" s="85">
        <f t="shared" si="49"/>
        <v>0.70149253731343286</v>
      </c>
      <c r="BB80" s="85">
        <f t="shared" si="52"/>
        <v>0.71641791044776115</v>
      </c>
      <c r="BC80" s="85">
        <f t="shared" si="52"/>
        <v>0.73134328358208955</v>
      </c>
      <c r="BD80" s="85">
        <f t="shared" si="52"/>
        <v>0.74626865671641784</v>
      </c>
      <c r="BE80" s="85">
        <f t="shared" si="52"/>
        <v>0.76119402985074625</v>
      </c>
      <c r="BF80" s="85">
        <f t="shared" si="52"/>
        <v>0.77611940298507465</v>
      </c>
      <c r="BG80" s="85">
        <f t="shared" si="52"/>
        <v>0.79104477611940294</v>
      </c>
      <c r="BH80" s="85">
        <f t="shared" si="52"/>
        <v>0.80597014925373134</v>
      </c>
      <c r="BI80" s="85">
        <f t="shared" si="52"/>
        <v>0.82089552238805974</v>
      </c>
      <c r="BJ80" s="85">
        <f t="shared" si="52"/>
        <v>0.83582089552238803</v>
      </c>
      <c r="BK80" s="85">
        <f t="shared" si="52"/>
        <v>0.85074626865671643</v>
      </c>
      <c r="BL80" s="85">
        <f t="shared" si="52"/>
        <v>0.86567164179104472</v>
      </c>
      <c r="BM80" s="85">
        <f t="shared" si="52"/>
        <v>0.88059701492537312</v>
      </c>
      <c r="BN80" s="85">
        <f t="shared" si="52"/>
        <v>0.89552238805970152</v>
      </c>
      <c r="BO80" s="85">
        <f t="shared" si="52"/>
        <v>0.91044776119402981</v>
      </c>
      <c r="BP80" s="85">
        <f t="shared" si="52"/>
        <v>0.92537313432835822</v>
      </c>
      <c r="BQ80" s="85">
        <f t="shared" si="50"/>
        <v>0.94029850746268651</v>
      </c>
      <c r="BR80" s="85">
        <f t="shared" si="50"/>
        <v>0.95522388059701491</v>
      </c>
      <c r="BS80" s="85">
        <f t="shared" si="50"/>
        <v>0.97014925373134331</v>
      </c>
      <c r="BT80" s="85">
        <f t="shared" si="50"/>
        <v>0.9850746268656716</v>
      </c>
      <c r="BU80" s="85">
        <f t="shared" si="50"/>
        <v>1</v>
      </c>
      <c r="BV80" s="85">
        <f t="shared" si="50"/>
        <v>1</v>
      </c>
      <c r="BW80" s="85">
        <f t="shared" si="50"/>
        <v>1</v>
      </c>
      <c r="BX80" s="85">
        <f t="shared" si="50"/>
        <v>1</v>
      </c>
      <c r="BY80" s="85">
        <f t="shared" si="50"/>
        <v>1</v>
      </c>
      <c r="BZ80" s="85">
        <f t="shared" si="50"/>
        <v>1</v>
      </c>
      <c r="CA80" s="85">
        <f t="shared" si="50"/>
        <v>1</v>
      </c>
      <c r="CB80" s="85">
        <f t="shared" si="50"/>
        <v>1</v>
      </c>
      <c r="CC80" s="85">
        <f t="shared" si="50"/>
        <v>1</v>
      </c>
      <c r="CD80" s="85">
        <f t="shared" si="50"/>
        <v>1</v>
      </c>
      <c r="CE80" s="85">
        <f t="shared" si="54"/>
        <v>1</v>
      </c>
      <c r="CF80" s="85">
        <f t="shared" si="54"/>
        <v>1</v>
      </c>
      <c r="CG80" s="85">
        <f t="shared" si="54"/>
        <v>1</v>
      </c>
      <c r="CH80" s="85">
        <f t="shared" si="54"/>
        <v>1</v>
      </c>
      <c r="CI80" s="85">
        <f t="shared" si="54"/>
        <v>1</v>
      </c>
      <c r="CJ80" s="85">
        <f t="shared" si="54"/>
        <v>1</v>
      </c>
      <c r="CK80" s="85">
        <f t="shared" si="54"/>
        <v>1</v>
      </c>
      <c r="CL80" s="85">
        <f t="shared" si="54"/>
        <v>1</v>
      </c>
      <c r="CM80" s="85">
        <f t="shared" si="54"/>
        <v>1</v>
      </c>
      <c r="CN80" s="85">
        <f t="shared" si="54"/>
        <v>1</v>
      </c>
      <c r="CO80" s="85">
        <f t="shared" si="54"/>
        <v>1</v>
      </c>
      <c r="CP80" s="85">
        <f t="shared" si="54"/>
        <v>1</v>
      </c>
      <c r="CQ80" s="85">
        <f t="shared" si="54"/>
        <v>1</v>
      </c>
      <c r="CR80" s="85">
        <f t="shared" si="54"/>
        <v>1</v>
      </c>
      <c r="CS80" s="85">
        <f t="shared" si="54"/>
        <v>1</v>
      </c>
      <c r="CT80" s="85">
        <f t="shared" si="54"/>
        <v>1</v>
      </c>
      <c r="CU80" s="85">
        <f t="shared" si="54"/>
        <v>1</v>
      </c>
      <c r="CV80" s="85">
        <f t="shared" si="54"/>
        <v>1</v>
      </c>
      <c r="CW80" s="85">
        <f t="shared" si="54"/>
        <v>1</v>
      </c>
      <c r="CX80" s="85">
        <f t="shared" si="54"/>
        <v>1</v>
      </c>
      <c r="CY80" s="85">
        <f t="shared" si="54"/>
        <v>1</v>
      </c>
      <c r="CZ80" s="85">
        <f t="shared" si="54"/>
        <v>1</v>
      </c>
      <c r="DA80" s="85">
        <f t="shared" si="54"/>
        <v>1</v>
      </c>
      <c r="DB80" s="85">
        <f t="shared" si="54"/>
        <v>1</v>
      </c>
      <c r="DC80" s="85">
        <f t="shared" si="54"/>
        <v>1</v>
      </c>
      <c r="DD80" s="85">
        <f t="shared" si="54"/>
        <v>1</v>
      </c>
      <c r="DE80" s="85">
        <f t="shared" si="54"/>
        <v>1</v>
      </c>
      <c r="DF80" s="85">
        <f t="shared" si="54"/>
        <v>1</v>
      </c>
      <c r="DG80" s="85">
        <f t="shared" si="54"/>
        <v>1</v>
      </c>
      <c r="DH80" s="85">
        <f t="shared" si="54"/>
        <v>1</v>
      </c>
      <c r="DI80" s="85">
        <f t="shared" si="54"/>
        <v>1</v>
      </c>
      <c r="DJ80" s="85">
        <f t="shared" si="54"/>
        <v>1</v>
      </c>
      <c r="DK80" s="85">
        <f t="shared" si="54"/>
        <v>1</v>
      </c>
      <c r="DL80" s="85">
        <f t="shared" si="54"/>
        <v>1</v>
      </c>
      <c r="DM80" s="85">
        <f t="shared" si="54"/>
        <v>1</v>
      </c>
      <c r="DN80" s="85">
        <f t="shared" si="54"/>
        <v>1</v>
      </c>
      <c r="DO80" s="85">
        <f t="shared" si="54"/>
        <v>1</v>
      </c>
      <c r="DP80" s="85">
        <f t="shared" si="54"/>
        <v>1</v>
      </c>
      <c r="DQ80" s="85">
        <f t="shared" si="54"/>
        <v>1</v>
      </c>
      <c r="DR80" s="85">
        <f t="shared" si="54"/>
        <v>1</v>
      </c>
      <c r="DS80" s="79" t="s">
        <v>32</v>
      </c>
    </row>
    <row r="81" spans="2:123" x14ac:dyDescent="0.45">
      <c r="B81" s="80">
        <f t="shared" ref="B81:B113" si="56">B80+1</f>
        <v>69</v>
      </c>
      <c r="C81" s="81">
        <f t="shared" si="55"/>
        <v>5.6666666666666634</v>
      </c>
      <c r="D81" s="82">
        <f t="shared" ref="D81:D113" si="57">D80+1</f>
        <v>68</v>
      </c>
      <c r="E81" s="83">
        <f t="shared" si="10"/>
        <v>1.4705882352941176E-2</v>
      </c>
      <c r="F81" s="85"/>
      <c r="G81" s="85">
        <f t="shared" si="45"/>
        <v>1.4705882352941176E-2</v>
      </c>
      <c r="H81" s="85">
        <f t="shared" si="45"/>
        <v>2.9411764705882353E-2</v>
      </c>
      <c r="I81" s="85">
        <f t="shared" si="45"/>
        <v>4.4117647058823525E-2</v>
      </c>
      <c r="J81" s="85">
        <f t="shared" si="45"/>
        <v>5.8823529411764705E-2</v>
      </c>
      <c r="K81" s="85">
        <f t="shared" si="45"/>
        <v>7.3529411764705885E-2</v>
      </c>
      <c r="L81" s="85">
        <f t="shared" si="45"/>
        <v>8.8235294117647051E-2</v>
      </c>
      <c r="M81" s="85">
        <f t="shared" si="45"/>
        <v>0.10294117647058823</v>
      </c>
      <c r="N81" s="85">
        <f t="shared" si="45"/>
        <v>0.11764705882352941</v>
      </c>
      <c r="O81" s="85">
        <f t="shared" si="45"/>
        <v>0.13235294117647059</v>
      </c>
      <c r="P81" s="85">
        <f t="shared" si="45"/>
        <v>0.14705882352941177</v>
      </c>
      <c r="Q81" s="85">
        <f t="shared" si="45"/>
        <v>0.16176470588235295</v>
      </c>
      <c r="R81" s="85">
        <f t="shared" si="45"/>
        <v>0.1764705882352941</v>
      </c>
      <c r="S81" s="85">
        <f t="shared" si="45"/>
        <v>0.19117647058823528</v>
      </c>
      <c r="T81" s="85">
        <f t="shared" si="45"/>
        <v>0.20588235294117646</v>
      </c>
      <c r="U81" s="85">
        <f t="shared" si="45"/>
        <v>0.22058823529411764</v>
      </c>
      <c r="V81" s="85">
        <f t="shared" si="45"/>
        <v>0.23529411764705882</v>
      </c>
      <c r="W81" s="85">
        <f t="shared" si="51"/>
        <v>0.25</v>
      </c>
      <c r="X81" s="85">
        <f t="shared" si="51"/>
        <v>0.26470588235294118</v>
      </c>
      <c r="Y81" s="85">
        <f t="shared" si="51"/>
        <v>0.27941176470588236</v>
      </c>
      <c r="Z81" s="85">
        <f t="shared" si="51"/>
        <v>0.29411764705882354</v>
      </c>
      <c r="AA81" s="85">
        <f t="shared" si="51"/>
        <v>0.30882352941176472</v>
      </c>
      <c r="AB81" s="85">
        <f t="shared" si="51"/>
        <v>0.3235294117647059</v>
      </c>
      <c r="AC81" s="85">
        <f t="shared" si="51"/>
        <v>0.33823529411764708</v>
      </c>
      <c r="AD81" s="85">
        <f t="shared" si="51"/>
        <v>0.3529411764705882</v>
      </c>
      <c r="AE81" s="85">
        <f t="shared" si="51"/>
        <v>0.36764705882352938</v>
      </c>
      <c r="AF81" s="85">
        <f t="shared" si="51"/>
        <v>0.38235294117647056</v>
      </c>
      <c r="AG81" s="85">
        <f t="shared" si="51"/>
        <v>0.39705882352941174</v>
      </c>
      <c r="AH81" s="85">
        <f t="shared" si="51"/>
        <v>0.41176470588235292</v>
      </c>
      <c r="AI81" s="85">
        <f t="shared" si="51"/>
        <v>0.4264705882352941</v>
      </c>
      <c r="AJ81" s="85">
        <f t="shared" si="51"/>
        <v>0.44117647058823528</v>
      </c>
      <c r="AK81" s="85">
        <f t="shared" si="51"/>
        <v>0.45588235294117646</v>
      </c>
      <c r="AL81" s="85">
        <f t="shared" si="49"/>
        <v>0.47058823529411764</v>
      </c>
      <c r="AM81" s="85">
        <f t="shared" si="49"/>
        <v>0.48529411764705882</v>
      </c>
      <c r="AN81" s="85">
        <f t="shared" si="49"/>
        <v>0.5</v>
      </c>
      <c r="AO81" s="85">
        <f t="shared" si="49"/>
        <v>0.51470588235294112</v>
      </c>
      <c r="AP81" s="85">
        <f t="shared" si="49"/>
        <v>0.52941176470588236</v>
      </c>
      <c r="AQ81" s="85">
        <f t="shared" si="49"/>
        <v>0.54411764705882348</v>
      </c>
      <c r="AR81" s="85">
        <f t="shared" si="49"/>
        <v>0.55882352941176472</v>
      </c>
      <c r="AS81" s="85">
        <f t="shared" si="49"/>
        <v>0.57352941176470584</v>
      </c>
      <c r="AT81" s="85">
        <f t="shared" si="49"/>
        <v>0.58823529411764708</v>
      </c>
      <c r="AU81" s="85">
        <f t="shared" si="49"/>
        <v>0.6029411764705882</v>
      </c>
      <c r="AV81" s="85">
        <f t="shared" si="49"/>
        <v>0.61764705882352944</v>
      </c>
      <c r="AW81" s="85">
        <f t="shared" si="49"/>
        <v>0.63235294117647056</v>
      </c>
      <c r="AX81" s="85">
        <f t="shared" si="49"/>
        <v>0.6470588235294118</v>
      </c>
      <c r="AY81" s="85">
        <f t="shared" si="49"/>
        <v>0.66176470588235292</v>
      </c>
      <c r="AZ81" s="85">
        <f t="shared" si="49"/>
        <v>0.67647058823529416</v>
      </c>
      <c r="BA81" s="85">
        <f t="shared" si="49"/>
        <v>0.69117647058823528</v>
      </c>
      <c r="BB81" s="85">
        <f t="shared" si="52"/>
        <v>0.70588235294117641</v>
      </c>
      <c r="BC81" s="85">
        <f t="shared" si="52"/>
        <v>0.72058823529411764</v>
      </c>
      <c r="BD81" s="85">
        <f t="shared" si="52"/>
        <v>0.73529411764705876</v>
      </c>
      <c r="BE81" s="85">
        <f t="shared" si="52"/>
        <v>0.75</v>
      </c>
      <c r="BF81" s="85">
        <f t="shared" si="52"/>
        <v>0.76470588235294112</v>
      </c>
      <c r="BG81" s="85">
        <f t="shared" si="52"/>
        <v>0.77941176470588236</v>
      </c>
      <c r="BH81" s="85">
        <f t="shared" si="52"/>
        <v>0.79411764705882348</v>
      </c>
      <c r="BI81" s="85">
        <f t="shared" si="52"/>
        <v>0.80882352941176472</v>
      </c>
      <c r="BJ81" s="85">
        <f t="shared" si="52"/>
        <v>0.82352941176470584</v>
      </c>
      <c r="BK81" s="85">
        <f t="shared" si="52"/>
        <v>0.83823529411764708</v>
      </c>
      <c r="BL81" s="85">
        <f t="shared" si="52"/>
        <v>0.8529411764705882</v>
      </c>
      <c r="BM81" s="85">
        <f t="shared" si="52"/>
        <v>0.86764705882352944</v>
      </c>
      <c r="BN81" s="85">
        <f t="shared" si="52"/>
        <v>0.88235294117647056</v>
      </c>
      <c r="BO81" s="85">
        <f t="shared" si="52"/>
        <v>0.8970588235294118</v>
      </c>
      <c r="BP81" s="85">
        <f t="shared" si="52"/>
        <v>0.91176470588235292</v>
      </c>
      <c r="BQ81" s="85">
        <f t="shared" si="50"/>
        <v>0.92647058823529416</v>
      </c>
      <c r="BR81" s="85">
        <f t="shared" si="50"/>
        <v>0.94117647058823528</v>
      </c>
      <c r="BS81" s="85">
        <f t="shared" si="50"/>
        <v>0.95588235294117641</v>
      </c>
      <c r="BT81" s="85">
        <f t="shared" si="50"/>
        <v>0.97058823529411764</v>
      </c>
      <c r="BU81" s="85">
        <f t="shared" si="50"/>
        <v>0.98529411764705876</v>
      </c>
      <c r="BV81" s="85">
        <f t="shared" si="50"/>
        <v>1</v>
      </c>
      <c r="BW81" s="85">
        <f t="shared" si="50"/>
        <v>1</v>
      </c>
      <c r="BX81" s="85">
        <f t="shared" si="50"/>
        <v>1</v>
      </c>
      <c r="BY81" s="85">
        <f t="shared" si="50"/>
        <v>1</v>
      </c>
      <c r="BZ81" s="85">
        <f t="shared" si="50"/>
        <v>1</v>
      </c>
      <c r="CA81" s="85">
        <f t="shared" si="50"/>
        <v>1</v>
      </c>
      <c r="CB81" s="85">
        <f t="shared" si="50"/>
        <v>1</v>
      </c>
      <c r="CC81" s="85">
        <f t="shared" si="50"/>
        <v>1</v>
      </c>
      <c r="CD81" s="85">
        <f t="shared" si="50"/>
        <v>1</v>
      </c>
      <c r="CE81" s="85">
        <f t="shared" si="54"/>
        <v>1</v>
      </c>
      <c r="CF81" s="85">
        <f t="shared" si="54"/>
        <v>1</v>
      </c>
      <c r="CG81" s="85">
        <f t="shared" si="54"/>
        <v>1</v>
      </c>
      <c r="CH81" s="85">
        <f t="shared" si="54"/>
        <v>1</v>
      </c>
      <c r="CI81" s="85">
        <f t="shared" si="54"/>
        <v>1</v>
      </c>
      <c r="CJ81" s="85">
        <f t="shared" si="54"/>
        <v>1</v>
      </c>
      <c r="CK81" s="85">
        <f t="shared" si="54"/>
        <v>1</v>
      </c>
      <c r="CL81" s="85">
        <f t="shared" si="54"/>
        <v>1</v>
      </c>
      <c r="CM81" s="85">
        <f t="shared" si="54"/>
        <v>1</v>
      </c>
      <c r="CN81" s="85">
        <f t="shared" si="54"/>
        <v>1</v>
      </c>
      <c r="CO81" s="85">
        <f t="shared" si="54"/>
        <v>1</v>
      </c>
      <c r="CP81" s="85">
        <f t="shared" si="54"/>
        <v>1</v>
      </c>
      <c r="CQ81" s="85">
        <f t="shared" si="54"/>
        <v>1</v>
      </c>
      <c r="CR81" s="85">
        <f t="shared" si="54"/>
        <v>1</v>
      </c>
      <c r="CS81" s="85">
        <f t="shared" si="54"/>
        <v>1</v>
      </c>
      <c r="CT81" s="85">
        <f t="shared" si="54"/>
        <v>1</v>
      </c>
      <c r="CU81" s="85">
        <f t="shared" si="54"/>
        <v>1</v>
      </c>
      <c r="CV81" s="85">
        <f t="shared" si="54"/>
        <v>1</v>
      </c>
      <c r="CW81" s="85">
        <f t="shared" si="54"/>
        <v>1</v>
      </c>
      <c r="CX81" s="85">
        <f t="shared" si="54"/>
        <v>1</v>
      </c>
      <c r="CY81" s="85">
        <f t="shared" si="54"/>
        <v>1</v>
      </c>
      <c r="CZ81" s="85">
        <f t="shared" si="54"/>
        <v>1</v>
      </c>
      <c r="DA81" s="85">
        <f t="shared" si="54"/>
        <v>1</v>
      </c>
      <c r="DB81" s="85">
        <f t="shared" si="54"/>
        <v>1</v>
      </c>
      <c r="DC81" s="85">
        <f t="shared" si="54"/>
        <v>1</v>
      </c>
      <c r="DD81" s="85">
        <f t="shared" si="54"/>
        <v>1</v>
      </c>
      <c r="DE81" s="85">
        <f t="shared" si="54"/>
        <v>1</v>
      </c>
      <c r="DF81" s="85">
        <f t="shared" si="54"/>
        <v>1</v>
      </c>
      <c r="DG81" s="85">
        <f t="shared" si="54"/>
        <v>1</v>
      </c>
      <c r="DH81" s="85">
        <f t="shared" si="54"/>
        <v>1</v>
      </c>
      <c r="DI81" s="85">
        <f t="shared" si="54"/>
        <v>1</v>
      </c>
      <c r="DJ81" s="85">
        <f t="shared" si="54"/>
        <v>1</v>
      </c>
      <c r="DK81" s="85">
        <f t="shared" si="54"/>
        <v>1</v>
      </c>
      <c r="DL81" s="85">
        <f t="shared" si="54"/>
        <v>1</v>
      </c>
      <c r="DM81" s="85">
        <f t="shared" si="54"/>
        <v>1</v>
      </c>
      <c r="DN81" s="85">
        <f t="shared" si="54"/>
        <v>1</v>
      </c>
      <c r="DO81" s="85">
        <f t="shared" si="54"/>
        <v>1</v>
      </c>
      <c r="DP81" s="85">
        <f t="shared" si="54"/>
        <v>1</v>
      </c>
      <c r="DQ81" s="85">
        <f t="shared" si="54"/>
        <v>1</v>
      </c>
      <c r="DR81" s="85">
        <f t="shared" si="54"/>
        <v>1</v>
      </c>
      <c r="DS81" s="79" t="s">
        <v>32</v>
      </c>
    </row>
    <row r="82" spans="2:123" x14ac:dyDescent="0.45">
      <c r="B82" s="80">
        <f t="shared" si="56"/>
        <v>70</v>
      </c>
      <c r="C82" s="81">
        <f t="shared" si="55"/>
        <v>5.7499999999999964</v>
      </c>
      <c r="D82" s="82">
        <f t="shared" si="57"/>
        <v>69</v>
      </c>
      <c r="E82" s="83">
        <f t="shared" si="10"/>
        <v>1.4492753623188406E-2</v>
      </c>
      <c r="F82" s="85"/>
      <c r="G82" s="85">
        <f t="shared" si="45"/>
        <v>1.4492753623188406E-2</v>
      </c>
      <c r="H82" s="85">
        <f t="shared" si="45"/>
        <v>2.8985507246376812E-2</v>
      </c>
      <c r="I82" s="85">
        <f t="shared" si="45"/>
        <v>4.3478260869565216E-2</v>
      </c>
      <c r="J82" s="85">
        <f t="shared" si="45"/>
        <v>5.7971014492753624E-2</v>
      </c>
      <c r="K82" s="85">
        <f t="shared" si="45"/>
        <v>7.2463768115942032E-2</v>
      </c>
      <c r="L82" s="85">
        <f t="shared" si="45"/>
        <v>8.6956521739130432E-2</v>
      </c>
      <c r="M82" s="85">
        <f t="shared" si="45"/>
        <v>0.10144927536231885</v>
      </c>
      <c r="N82" s="85">
        <f t="shared" si="45"/>
        <v>0.11594202898550725</v>
      </c>
      <c r="O82" s="85">
        <f t="shared" si="45"/>
        <v>0.13043478260869565</v>
      </c>
      <c r="P82" s="85">
        <f t="shared" si="45"/>
        <v>0.14492753623188406</v>
      </c>
      <c r="Q82" s="85">
        <f t="shared" si="45"/>
        <v>0.15942028985507248</v>
      </c>
      <c r="R82" s="85">
        <f t="shared" si="45"/>
        <v>0.17391304347826086</v>
      </c>
      <c r="S82" s="85">
        <f t="shared" si="45"/>
        <v>0.18840579710144928</v>
      </c>
      <c r="T82" s="85">
        <f t="shared" si="45"/>
        <v>0.20289855072463769</v>
      </c>
      <c r="U82" s="85">
        <f t="shared" si="45"/>
        <v>0.21739130434782608</v>
      </c>
      <c r="V82" s="85">
        <f t="shared" ref="V82" si="58">IF(V$13&lt;$D82,$E82*V$13,1)</f>
        <v>0.2318840579710145</v>
      </c>
      <c r="W82" s="85">
        <f t="shared" si="51"/>
        <v>0.24637681159420291</v>
      </c>
      <c r="X82" s="85">
        <f t="shared" si="51"/>
        <v>0.2608695652173913</v>
      </c>
      <c r="Y82" s="85">
        <f t="shared" si="51"/>
        <v>0.27536231884057971</v>
      </c>
      <c r="Z82" s="85">
        <f t="shared" si="51"/>
        <v>0.28985507246376813</v>
      </c>
      <c r="AA82" s="85">
        <f t="shared" si="51"/>
        <v>0.30434782608695654</v>
      </c>
      <c r="AB82" s="85">
        <f t="shared" si="51"/>
        <v>0.31884057971014496</v>
      </c>
      <c r="AC82" s="85">
        <f t="shared" si="51"/>
        <v>0.33333333333333331</v>
      </c>
      <c r="AD82" s="85">
        <f t="shared" si="51"/>
        <v>0.34782608695652173</v>
      </c>
      <c r="AE82" s="85">
        <f t="shared" si="51"/>
        <v>0.36231884057971014</v>
      </c>
      <c r="AF82" s="85">
        <f t="shared" si="51"/>
        <v>0.37681159420289856</v>
      </c>
      <c r="AG82" s="85">
        <f t="shared" si="51"/>
        <v>0.39130434782608697</v>
      </c>
      <c r="AH82" s="85">
        <f t="shared" si="51"/>
        <v>0.40579710144927539</v>
      </c>
      <c r="AI82" s="85">
        <f t="shared" si="51"/>
        <v>0.42028985507246375</v>
      </c>
      <c r="AJ82" s="85">
        <f t="shared" si="51"/>
        <v>0.43478260869565216</v>
      </c>
      <c r="AK82" s="85">
        <f t="shared" si="51"/>
        <v>0.44927536231884058</v>
      </c>
      <c r="AL82" s="85">
        <f t="shared" si="49"/>
        <v>0.46376811594202899</v>
      </c>
      <c r="AM82" s="85">
        <f t="shared" si="49"/>
        <v>0.47826086956521741</v>
      </c>
      <c r="AN82" s="85">
        <f t="shared" si="49"/>
        <v>0.49275362318840582</v>
      </c>
      <c r="AO82" s="85">
        <f t="shared" si="49"/>
        <v>0.50724637681159424</v>
      </c>
      <c r="AP82" s="85">
        <f t="shared" si="49"/>
        <v>0.52173913043478259</v>
      </c>
      <c r="AQ82" s="85">
        <f t="shared" si="49"/>
        <v>0.53623188405797106</v>
      </c>
      <c r="AR82" s="85">
        <f t="shared" si="49"/>
        <v>0.55072463768115942</v>
      </c>
      <c r="AS82" s="85">
        <f t="shared" si="49"/>
        <v>0.56521739130434778</v>
      </c>
      <c r="AT82" s="85">
        <f t="shared" si="49"/>
        <v>0.57971014492753625</v>
      </c>
      <c r="AU82" s="85">
        <f t="shared" si="49"/>
        <v>0.59420289855072461</v>
      </c>
      <c r="AV82" s="85">
        <f t="shared" si="49"/>
        <v>0.60869565217391308</v>
      </c>
      <c r="AW82" s="85">
        <f t="shared" si="49"/>
        <v>0.62318840579710144</v>
      </c>
      <c r="AX82" s="85">
        <f t="shared" si="49"/>
        <v>0.63768115942028991</v>
      </c>
      <c r="AY82" s="85">
        <f t="shared" si="49"/>
        <v>0.65217391304347827</v>
      </c>
      <c r="AZ82" s="85">
        <f t="shared" si="49"/>
        <v>0.66666666666666663</v>
      </c>
      <c r="BA82" s="85">
        <f t="shared" si="49"/>
        <v>0.6811594202898551</v>
      </c>
      <c r="BB82" s="85">
        <f t="shared" si="52"/>
        <v>0.69565217391304346</v>
      </c>
      <c r="BC82" s="85">
        <f t="shared" si="52"/>
        <v>0.71014492753623193</v>
      </c>
      <c r="BD82" s="85">
        <f t="shared" si="52"/>
        <v>0.72463768115942029</v>
      </c>
      <c r="BE82" s="85">
        <f t="shared" si="52"/>
        <v>0.73913043478260876</v>
      </c>
      <c r="BF82" s="85">
        <f t="shared" si="52"/>
        <v>0.75362318840579712</v>
      </c>
      <c r="BG82" s="85">
        <f t="shared" si="52"/>
        <v>0.76811594202898548</v>
      </c>
      <c r="BH82" s="85">
        <f t="shared" si="52"/>
        <v>0.78260869565217395</v>
      </c>
      <c r="BI82" s="85">
        <f t="shared" si="52"/>
        <v>0.79710144927536231</v>
      </c>
      <c r="BJ82" s="85">
        <f t="shared" si="52"/>
        <v>0.81159420289855078</v>
      </c>
      <c r="BK82" s="85">
        <f t="shared" si="52"/>
        <v>0.82608695652173914</v>
      </c>
      <c r="BL82" s="85">
        <f t="shared" si="52"/>
        <v>0.84057971014492749</v>
      </c>
      <c r="BM82" s="85">
        <f t="shared" si="52"/>
        <v>0.85507246376811596</v>
      </c>
      <c r="BN82" s="85">
        <f t="shared" si="52"/>
        <v>0.86956521739130432</v>
      </c>
      <c r="BO82" s="85">
        <f t="shared" si="52"/>
        <v>0.88405797101449279</v>
      </c>
      <c r="BP82" s="85">
        <f t="shared" si="52"/>
        <v>0.89855072463768115</v>
      </c>
      <c r="BQ82" s="85">
        <f t="shared" si="50"/>
        <v>0.91304347826086962</v>
      </c>
      <c r="BR82" s="85">
        <f t="shared" si="50"/>
        <v>0.92753623188405798</v>
      </c>
      <c r="BS82" s="85">
        <f t="shared" si="50"/>
        <v>0.94202898550724634</v>
      </c>
      <c r="BT82" s="85">
        <f t="shared" si="50"/>
        <v>0.95652173913043481</v>
      </c>
      <c r="BU82" s="85">
        <f t="shared" si="50"/>
        <v>0.97101449275362317</v>
      </c>
      <c r="BV82" s="85">
        <f t="shared" si="50"/>
        <v>0.98550724637681164</v>
      </c>
      <c r="BW82" s="85">
        <f t="shared" si="50"/>
        <v>1</v>
      </c>
      <c r="BX82" s="85">
        <f t="shared" si="50"/>
        <v>1</v>
      </c>
      <c r="BY82" s="85">
        <f t="shared" si="50"/>
        <v>1</v>
      </c>
      <c r="BZ82" s="85">
        <f t="shared" si="50"/>
        <v>1</v>
      </c>
      <c r="CA82" s="85">
        <f t="shared" si="50"/>
        <v>1</v>
      </c>
      <c r="CB82" s="85">
        <f t="shared" si="50"/>
        <v>1</v>
      </c>
      <c r="CC82" s="85">
        <f t="shared" si="50"/>
        <v>1</v>
      </c>
      <c r="CD82" s="85">
        <f t="shared" si="50"/>
        <v>1</v>
      </c>
      <c r="CE82" s="85">
        <f t="shared" si="54"/>
        <v>1</v>
      </c>
      <c r="CF82" s="85">
        <f t="shared" si="54"/>
        <v>1</v>
      </c>
      <c r="CG82" s="85">
        <f t="shared" si="54"/>
        <v>1</v>
      </c>
      <c r="CH82" s="85">
        <f t="shared" si="54"/>
        <v>1</v>
      </c>
      <c r="CI82" s="85">
        <f t="shared" si="54"/>
        <v>1</v>
      </c>
      <c r="CJ82" s="85">
        <f t="shared" si="54"/>
        <v>1</v>
      </c>
      <c r="CK82" s="85">
        <f t="shared" si="54"/>
        <v>1</v>
      </c>
      <c r="CL82" s="85">
        <f t="shared" si="54"/>
        <v>1</v>
      </c>
      <c r="CM82" s="85">
        <f t="shared" si="54"/>
        <v>1</v>
      </c>
      <c r="CN82" s="85">
        <f t="shared" si="54"/>
        <v>1</v>
      </c>
      <c r="CO82" s="85">
        <f t="shared" si="54"/>
        <v>1</v>
      </c>
      <c r="CP82" s="85">
        <f t="shared" si="54"/>
        <v>1</v>
      </c>
      <c r="CQ82" s="85">
        <f t="shared" si="54"/>
        <v>1</v>
      </c>
      <c r="CR82" s="85">
        <f t="shared" si="54"/>
        <v>1</v>
      </c>
      <c r="CS82" s="85">
        <f t="shared" si="54"/>
        <v>1</v>
      </c>
      <c r="CT82" s="85">
        <f t="shared" si="54"/>
        <v>1</v>
      </c>
      <c r="CU82" s="85">
        <f t="shared" si="54"/>
        <v>1</v>
      </c>
      <c r="CV82" s="85">
        <f t="shared" si="54"/>
        <v>1</v>
      </c>
      <c r="CW82" s="85">
        <f t="shared" si="54"/>
        <v>1</v>
      </c>
      <c r="CX82" s="85">
        <f t="shared" si="54"/>
        <v>1</v>
      </c>
      <c r="CY82" s="85">
        <f t="shared" si="54"/>
        <v>1</v>
      </c>
      <c r="CZ82" s="85">
        <f t="shared" si="54"/>
        <v>1</v>
      </c>
      <c r="DA82" s="85">
        <f t="shared" si="54"/>
        <v>1</v>
      </c>
      <c r="DB82" s="85">
        <f t="shared" si="54"/>
        <v>1</v>
      </c>
      <c r="DC82" s="85">
        <f t="shared" si="54"/>
        <v>1</v>
      </c>
      <c r="DD82" s="85">
        <f t="shared" si="54"/>
        <v>1</v>
      </c>
      <c r="DE82" s="85">
        <f t="shared" si="54"/>
        <v>1</v>
      </c>
      <c r="DF82" s="85">
        <f t="shared" si="54"/>
        <v>1</v>
      </c>
      <c r="DG82" s="85">
        <f t="shared" si="54"/>
        <v>1</v>
      </c>
      <c r="DH82" s="85">
        <f t="shared" si="54"/>
        <v>1</v>
      </c>
      <c r="DI82" s="85">
        <f t="shared" si="54"/>
        <v>1</v>
      </c>
      <c r="DJ82" s="85">
        <f t="shared" si="54"/>
        <v>1</v>
      </c>
      <c r="DK82" s="85">
        <f t="shared" si="54"/>
        <v>1</v>
      </c>
      <c r="DL82" s="85">
        <f t="shared" si="54"/>
        <v>1</v>
      </c>
      <c r="DM82" s="85">
        <f t="shared" si="54"/>
        <v>1</v>
      </c>
      <c r="DN82" s="85">
        <f t="shared" si="54"/>
        <v>1</v>
      </c>
      <c r="DO82" s="85">
        <f t="shared" si="54"/>
        <v>1</v>
      </c>
      <c r="DP82" s="85">
        <f t="shared" si="54"/>
        <v>1</v>
      </c>
      <c r="DQ82" s="85">
        <f t="shared" si="54"/>
        <v>1</v>
      </c>
      <c r="DR82" s="85">
        <f t="shared" si="54"/>
        <v>1</v>
      </c>
      <c r="DS82" s="79" t="s">
        <v>32</v>
      </c>
    </row>
    <row r="83" spans="2:123" x14ac:dyDescent="0.45">
      <c r="B83" s="80">
        <f t="shared" si="56"/>
        <v>71</v>
      </c>
      <c r="C83" s="81">
        <f t="shared" si="55"/>
        <v>5.8333333333333295</v>
      </c>
      <c r="D83" s="82">
        <f t="shared" si="57"/>
        <v>70</v>
      </c>
      <c r="E83" s="83">
        <f t="shared" ref="E83:E113" si="59">1/D83</f>
        <v>1.4285714285714285E-2</v>
      </c>
      <c r="F83" s="85"/>
      <c r="G83" s="85">
        <f t="shared" ref="G83:V98" si="60">IF(G$13&lt;$D83,$E83*G$13,1)</f>
        <v>1.4285714285714285E-2</v>
      </c>
      <c r="H83" s="85">
        <f t="shared" si="60"/>
        <v>2.8571428571428571E-2</v>
      </c>
      <c r="I83" s="85">
        <f t="shared" si="60"/>
        <v>4.2857142857142858E-2</v>
      </c>
      <c r="J83" s="85">
        <f t="shared" si="60"/>
        <v>5.7142857142857141E-2</v>
      </c>
      <c r="K83" s="85">
        <f t="shared" si="60"/>
        <v>7.1428571428571425E-2</v>
      </c>
      <c r="L83" s="85">
        <f t="shared" si="60"/>
        <v>8.5714285714285715E-2</v>
      </c>
      <c r="M83" s="85">
        <f t="shared" si="60"/>
        <v>9.9999999999999992E-2</v>
      </c>
      <c r="N83" s="85">
        <f t="shared" si="60"/>
        <v>0.11428571428571428</v>
      </c>
      <c r="O83" s="85">
        <f t="shared" si="60"/>
        <v>0.12857142857142856</v>
      </c>
      <c r="P83" s="85">
        <f t="shared" si="60"/>
        <v>0.14285714285714285</v>
      </c>
      <c r="Q83" s="85">
        <f t="shared" si="60"/>
        <v>0.15714285714285714</v>
      </c>
      <c r="R83" s="85">
        <f t="shared" si="60"/>
        <v>0.17142857142857143</v>
      </c>
      <c r="S83" s="85">
        <f t="shared" si="60"/>
        <v>0.18571428571428572</v>
      </c>
      <c r="T83" s="85">
        <f t="shared" si="60"/>
        <v>0.19999999999999998</v>
      </c>
      <c r="U83" s="85">
        <f t="shared" si="60"/>
        <v>0.21428571428571427</v>
      </c>
      <c r="V83" s="85">
        <f t="shared" si="60"/>
        <v>0.22857142857142856</v>
      </c>
      <c r="W83" s="85">
        <f t="shared" si="51"/>
        <v>0.24285714285714285</v>
      </c>
      <c r="X83" s="85">
        <f t="shared" si="51"/>
        <v>0.25714285714285712</v>
      </c>
      <c r="Y83" s="85">
        <f t="shared" si="51"/>
        <v>0.27142857142857141</v>
      </c>
      <c r="Z83" s="85">
        <f t="shared" si="51"/>
        <v>0.2857142857142857</v>
      </c>
      <c r="AA83" s="85">
        <f t="shared" si="51"/>
        <v>0.3</v>
      </c>
      <c r="AB83" s="85">
        <f t="shared" si="51"/>
        <v>0.31428571428571428</v>
      </c>
      <c r="AC83" s="85">
        <f t="shared" si="51"/>
        <v>0.32857142857142857</v>
      </c>
      <c r="AD83" s="85">
        <f t="shared" si="51"/>
        <v>0.34285714285714286</v>
      </c>
      <c r="AE83" s="85">
        <f t="shared" si="51"/>
        <v>0.35714285714285715</v>
      </c>
      <c r="AF83" s="85">
        <f t="shared" si="51"/>
        <v>0.37142857142857144</v>
      </c>
      <c r="AG83" s="85">
        <f t="shared" si="51"/>
        <v>0.38571428571428568</v>
      </c>
      <c r="AH83" s="85">
        <f t="shared" si="51"/>
        <v>0.39999999999999997</v>
      </c>
      <c r="AI83" s="85">
        <f t="shared" si="51"/>
        <v>0.41428571428571426</v>
      </c>
      <c r="AJ83" s="85">
        <f t="shared" si="51"/>
        <v>0.42857142857142855</v>
      </c>
      <c r="AK83" s="85">
        <f t="shared" si="51"/>
        <v>0.44285714285714284</v>
      </c>
      <c r="AL83" s="85">
        <f t="shared" si="49"/>
        <v>0.45714285714285713</v>
      </c>
      <c r="AM83" s="85">
        <f t="shared" si="49"/>
        <v>0.47142857142857142</v>
      </c>
      <c r="AN83" s="85">
        <f t="shared" si="49"/>
        <v>0.48571428571428571</v>
      </c>
      <c r="AO83" s="85">
        <f t="shared" si="49"/>
        <v>0.5</v>
      </c>
      <c r="AP83" s="85">
        <f t="shared" si="49"/>
        <v>0.51428571428571423</v>
      </c>
      <c r="AQ83" s="85">
        <f t="shared" si="49"/>
        <v>0.52857142857142858</v>
      </c>
      <c r="AR83" s="85">
        <f t="shared" si="49"/>
        <v>0.54285714285714282</v>
      </c>
      <c r="AS83" s="85">
        <f t="shared" si="49"/>
        <v>0.55714285714285716</v>
      </c>
      <c r="AT83" s="85">
        <f t="shared" si="49"/>
        <v>0.5714285714285714</v>
      </c>
      <c r="AU83" s="85">
        <f t="shared" si="49"/>
        <v>0.58571428571428574</v>
      </c>
      <c r="AV83" s="85">
        <f t="shared" si="49"/>
        <v>0.6</v>
      </c>
      <c r="AW83" s="85">
        <f t="shared" si="49"/>
        <v>0.61428571428571421</v>
      </c>
      <c r="AX83" s="85">
        <f t="shared" si="49"/>
        <v>0.62857142857142856</v>
      </c>
      <c r="AY83" s="85">
        <f t="shared" si="49"/>
        <v>0.64285714285714279</v>
      </c>
      <c r="AZ83" s="85">
        <f t="shared" si="49"/>
        <v>0.65714285714285714</v>
      </c>
      <c r="BA83" s="85">
        <f t="shared" si="49"/>
        <v>0.67142857142857137</v>
      </c>
      <c r="BB83" s="85">
        <f t="shared" si="52"/>
        <v>0.68571428571428572</v>
      </c>
      <c r="BC83" s="85">
        <f t="shared" si="52"/>
        <v>0.7</v>
      </c>
      <c r="BD83" s="85">
        <f t="shared" si="52"/>
        <v>0.7142857142857143</v>
      </c>
      <c r="BE83" s="85">
        <f t="shared" si="52"/>
        <v>0.72857142857142854</v>
      </c>
      <c r="BF83" s="85">
        <f t="shared" si="52"/>
        <v>0.74285714285714288</v>
      </c>
      <c r="BG83" s="85">
        <f t="shared" si="52"/>
        <v>0.75714285714285712</v>
      </c>
      <c r="BH83" s="85">
        <f t="shared" si="52"/>
        <v>0.77142857142857135</v>
      </c>
      <c r="BI83" s="85">
        <f t="shared" si="52"/>
        <v>0.7857142857142857</v>
      </c>
      <c r="BJ83" s="85">
        <f t="shared" si="52"/>
        <v>0.79999999999999993</v>
      </c>
      <c r="BK83" s="85">
        <f t="shared" si="52"/>
        <v>0.81428571428571428</v>
      </c>
      <c r="BL83" s="85">
        <f t="shared" si="52"/>
        <v>0.82857142857142851</v>
      </c>
      <c r="BM83" s="85">
        <f t="shared" si="52"/>
        <v>0.84285714285714286</v>
      </c>
      <c r="BN83" s="85">
        <f t="shared" si="52"/>
        <v>0.8571428571428571</v>
      </c>
      <c r="BO83" s="85">
        <f t="shared" si="52"/>
        <v>0.87142857142857144</v>
      </c>
      <c r="BP83" s="85">
        <f t="shared" si="52"/>
        <v>0.88571428571428568</v>
      </c>
      <c r="BQ83" s="85">
        <f t="shared" si="50"/>
        <v>0.9</v>
      </c>
      <c r="BR83" s="85">
        <f t="shared" si="50"/>
        <v>0.91428571428571426</v>
      </c>
      <c r="BS83" s="85">
        <f t="shared" si="50"/>
        <v>0.92857142857142849</v>
      </c>
      <c r="BT83" s="85">
        <f t="shared" si="50"/>
        <v>0.94285714285714284</v>
      </c>
      <c r="BU83" s="85">
        <f t="shared" si="50"/>
        <v>0.95714285714285707</v>
      </c>
      <c r="BV83" s="85">
        <f t="shared" si="50"/>
        <v>0.97142857142857142</v>
      </c>
      <c r="BW83" s="85">
        <f t="shared" si="50"/>
        <v>0.98571428571428565</v>
      </c>
      <c r="BX83" s="85">
        <f t="shared" si="50"/>
        <v>1</v>
      </c>
      <c r="BY83" s="85">
        <f t="shared" si="50"/>
        <v>1</v>
      </c>
      <c r="BZ83" s="85">
        <f t="shared" si="50"/>
        <v>1</v>
      </c>
      <c r="CA83" s="85">
        <f t="shared" si="50"/>
        <v>1</v>
      </c>
      <c r="CB83" s="85">
        <f t="shared" si="50"/>
        <v>1</v>
      </c>
      <c r="CC83" s="85">
        <f t="shared" si="50"/>
        <v>1</v>
      </c>
      <c r="CD83" s="85">
        <f t="shared" si="50"/>
        <v>1</v>
      </c>
      <c r="CE83" s="85">
        <f t="shared" si="54"/>
        <v>1</v>
      </c>
      <c r="CF83" s="85">
        <f t="shared" si="54"/>
        <v>1</v>
      </c>
      <c r="CG83" s="85">
        <f t="shared" si="54"/>
        <v>1</v>
      </c>
      <c r="CH83" s="85">
        <f t="shared" si="54"/>
        <v>1</v>
      </c>
      <c r="CI83" s="85">
        <f t="shared" si="54"/>
        <v>1</v>
      </c>
      <c r="CJ83" s="85">
        <f t="shared" si="54"/>
        <v>1</v>
      </c>
      <c r="CK83" s="85">
        <f t="shared" si="54"/>
        <v>1</v>
      </c>
      <c r="CL83" s="85">
        <f t="shared" si="54"/>
        <v>1</v>
      </c>
      <c r="CM83" s="85">
        <f t="shared" si="54"/>
        <v>1</v>
      </c>
      <c r="CN83" s="85">
        <f t="shared" si="54"/>
        <v>1</v>
      </c>
      <c r="CO83" s="85">
        <f t="shared" si="54"/>
        <v>1</v>
      </c>
      <c r="CP83" s="85">
        <f t="shared" si="54"/>
        <v>1</v>
      </c>
      <c r="CQ83" s="85">
        <f t="shared" si="54"/>
        <v>1</v>
      </c>
      <c r="CR83" s="85">
        <f t="shared" si="54"/>
        <v>1</v>
      </c>
      <c r="CS83" s="85">
        <f t="shared" si="54"/>
        <v>1</v>
      </c>
      <c r="CT83" s="85">
        <f t="shared" ref="CT83:DR84" si="61">IF(CT$13&lt;$D83,$E83*CT$13,1)</f>
        <v>1</v>
      </c>
      <c r="CU83" s="85">
        <f t="shared" si="61"/>
        <v>1</v>
      </c>
      <c r="CV83" s="85">
        <f t="shared" si="61"/>
        <v>1</v>
      </c>
      <c r="CW83" s="85">
        <f t="shared" si="61"/>
        <v>1</v>
      </c>
      <c r="CX83" s="85">
        <f t="shared" si="61"/>
        <v>1</v>
      </c>
      <c r="CY83" s="85">
        <f t="shared" si="61"/>
        <v>1</v>
      </c>
      <c r="CZ83" s="85">
        <f t="shared" si="61"/>
        <v>1</v>
      </c>
      <c r="DA83" s="85">
        <f t="shared" si="61"/>
        <v>1</v>
      </c>
      <c r="DB83" s="85">
        <f t="shared" si="61"/>
        <v>1</v>
      </c>
      <c r="DC83" s="85">
        <f t="shared" si="61"/>
        <v>1</v>
      </c>
      <c r="DD83" s="85">
        <f t="shared" si="61"/>
        <v>1</v>
      </c>
      <c r="DE83" s="85">
        <f t="shared" si="61"/>
        <v>1</v>
      </c>
      <c r="DF83" s="85">
        <f t="shared" si="61"/>
        <v>1</v>
      </c>
      <c r="DG83" s="85">
        <f t="shared" si="61"/>
        <v>1</v>
      </c>
      <c r="DH83" s="85">
        <f t="shared" si="61"/>
        <v>1</v>
      </c>
      <c r="DI83" s="85">
        <f t="shared" si="61"/>
        <v>1</v>
      </c>
      <c r="DJ83" s="85">
        <f t="shared" si="61"/>
        <v>1</v>
      </c>
      <c r="DK83" s="85">
        <f t="shared" si="61"/>
        <v>1</v>
      </c>
      <c r="DL83" s="85">
        <f t="shared" si="61"/>
        <v>1</v>
      </c>
      <c r="DM83" s="85">
        <f t="shared" si="61"/>
        <v>1</v>
      </c>
      <c r="DN83" s="85">
        <f t="shared" si="61"/>
        <v>1</v>
      </c>
      <c r="DO83" s="85">
        <f t="shared" si="61"/>
        <v>1</v>
      </c>
      <c r="DP83" s="85">
        <f t="shared" si="61"/>
        <v>1</v>
      </c>
      <c r="DQ83" s="85">
        <f t="shared" si="61"/>
        <v>1</v>
      </c>
      <c r="DR83" s="85">
        <f t="shared" si="61"/>
        <v>1</v>
      </c>
      <c r="DS83" s="79" t="s">
        <v>32</v>
      </c>
    </row>
    <row r="84" spans="2:123" x14ac:dyDescent="0.45">
      <c r="B84" s="80">
        <f t="shared" si="56"/>
        <v>72</v>
      </c>
      <c r="C84" s="81">
        <f t="shared" si="55"/>
        <v>5.9166666666666625</v>
      </c>
      <c r="D84" s="82">
        <f t="shared" si="57"/>
        <v>71</v>
      </c>
      <c r="E84" s="83">
        <f t="shared" si="59"/>
        <v>1.4084507042253521E-2</v>
      </c>
      <c r="F84" s="85"/>
      <c r="G84" s="85">
        <f t="shared" si="60"/>
        <v>1.4084507042253521E-2</v>
      </c>
      <c r="H84" s="85">
        <f t="shared" si="60"/>
        <v>2.8169014084507043E-2</v>
      </c>
      <c r="I84" s="85">
        <f t="shared" si="60"/>
        <v>4.2253521126760563E-2</v>
      </c>
      <c r="J84" s="85">
        <f t="shared" si="60"/>
        <v>5.6338028169014086E-2</v>
      </c>
      <c r="K84" s="85">
        <f t="shared" si="60"/>
        <v>7.0422535211267609E-2</v>
      </c>
      <c r="L84" s="85">
        <f t="shared" si="60"/>
        <v>8.4507042253521125E-2</v>
      </c>
      <c r="M84" s="85">
        <f t="shared" si="60"/>
        <v>9.8591549295774655E-2</v>
      </c>
      <c r="N84" s="85">
        <f t="shared" si="60"/>
        <v>0.11267605633802817</v>
      </c>
      <c r="O84" s="85">
        <f t="shared" si="60"/>
        <v>0.12676056338028169</v>
      </c>
      <c r="P84" s="85">
        <f t="shared" si="60"/>
        <v>0.14084507042253522</v>
      </c>
      <c r="Q84" s="85">
        <f t="shared" si="60"/>
        <v>0.15492957746478875</v>
      </c>
      <c r="R84" s="85">
        <f t="shared" si="60"/>
        <v>0.16901408450704225</v>
      </c>
      <c r="S84" s="85">
        <f t="shared" si="60"/>
        <v>0.18309859154929578</v>
      </c>
      <c r="T84" s="85">
        <f t="shared" si="60"/>
        <v>0.19718309859154931</v>
      </c>
      <c r="U84" s="85">
        <f t="shared" si="60"/>
        <v>0.21126760563380281</v>
      </c>
      <c r="V84" s="85">
        <f t="shared" si="60"/>
        <v>0.22535211267605634</v>
      </c>
      <c r="W84" s="85">
        <f t="shared" si="51"/>
        <v>0.23943661971830987</v>
      </c>
      <c r="X84" s="85">
        <f t="shared" si="51"/>
        <v>0.25352112676056338</v>
      </c>
      <c r="Y84" s="85">
        <f t="shared" si="51"/>
        <v>0.26760563380281693</v>
      </c>
      <c r="Z84" s="85">
        <f t="shared" si="51"/>
        <v>0.28169014084507044</v>
      </c>
      <c r="AA84" s="85">
        <f t="shared" si="51"/>
        <v>0.29577464788732394</v>
      </c>
      <c r="AB84" s="85">
        <f t="shared" si="51"/>
        <v>0.3098591549295775</v>
      </c>
      <c r="AC84" s="85">
        <f t="shared" si="51"/>
        <v>0.323943661971831</v>
      </c>
      <c r="AD84" s="85">
        <f t="shared" si="51"/>
        <v>0.3380281690140845</v>
      </c>
      <c r="AE84" s="85">
        <f t="shared" si="51"/>
        <v>0.35211267605633806</v>
      </c>
      <c r="AF84" s="85">
        <f t="shared" si="51"/>
        <v>0.36619718309859156</v>
      </c>
      <c r="AG84" s="85">
        <f t="shared" si="51"/>
        <v>0.38028169014084506</v>
      </c>
      <c r="AH84" s="85">
        <f t="shared" si="51"/>
        <v>0.39436619718309862</v>
      </c>
      <c r="AI84" s="85">
        <f t="shared" si="51"/>
        <v>0.40845070422535212</v>
      </c>
      <c r="AJ84" s="85">
        <f t="shared" si="51"/>
        <v>0.42253521126760563</v>
      </c>
      <c r="AK84" s="85">
        <f t="shared" si="51"/>
        <v>0.43661971830985918</v>
      </c>
      <c r="AL84" s="85">
        <f t="shared" si="49"/>
        <v>0.45070422535211269</v>
      </c>
      <c r="AM84" s="85">
        <f t="shared" si="49"/>
        <v>0.46478873239436619</v>
      </c>
      <c r="AN84" s="85">
        <f t="shared" si="49"/>
        <v>0.47887323943661975</v>
      </c>
      <c r="AO84" s="85">
        <f t="shared" si="49"/>
        <v>0.49295774647887325</v>
      </c>
      <c r="AP84" s="85">
        <f t="shared" si="49"/>
        <v>0.50704225352112675</v>
      </c>
      <c r="AQ84" s="85">
        <f t="shared" si="49"/>
        <v>0.52112676056338025</v>
      </c>
      <c r="AR84" s="85">
        <f t="shared" si="49"/>
        <v>0.53521126760563387</v>
      </c>
      <c r="AS84" s="85">
        <f t="shared" si="49"/>
        <v>0.54929577464788737</v>
      </c>
      <c r="AT84" s="85">
        <f t="shared" si="49"/>
        <v>0.56338028169014087</v>
      </c>
      <c r="AU84" s="85">
        <f t="shared" si="49"/>
        <v>0.57746478873239437</v>
      </c>
      <c r="AV84" s="85">
        <f t="shared" si="49"/>
        <v>0.59154929577464788</v>
      </c>
      <c r="AW84" s="85">
        <f t="shared" si="49"/>
        <v>0.60563380281690138</v>
      </c>
      <c r="AX84" s="85">
        <f t="shared" si="49"/>
        <v>0.61971830985915499</v>
      </c>
      <c r="AY84" s="85">
        <f t="shared" si="49"/>
        <v>0.63380281690140849</v>
      </c>
      <c r="AZ84" s="85">
        <f t="shared" si="49"/>
        <v>0.647887323943662</v>
      </c>
      <c r="BA84" s="85">
        <f t="shared" si="49"/>
        <v>0.6619718309859155</v>
      </c>
      <c r="BB84" s="85">
        <f t="shared" si="52"/>
        <v>0.676056338028169</v>
      </c>
      <c r="BC84" s="85">
        <f t="shared" si="52"/>
        <v>0.6901408450704225</v>
      </c>
      <c r="BD84" s="85">
        <f t="shared" si="52"/>
        <v>0.70422535211267612</v>
      </c>
      <c r="BE84" s="85">
        <f t="shared" si="52"/>
        <v>0.71830985915492962</v>
      </c>
      <c r="BF84" s="85">
        <f t="shared" si="52"/>
        <v>0.73239436619718312</v>
      </c>
      <c r="BG84" s="85">
        <f t="shared" si="52"/>
        <v>0.74647887323943662</v>
      </c>
      <c r="BH84" s="85">
        <f t="shared" si="52"/>
        <v>0.76056338028169013</v>
      </c>
      <c r="BI84" s="85">
        <f t="shared" si="52"/>
        <v>0.77464788732394363</v>
      </c>
      <c r="BJ84" s="85">
        <f t="shared" si="52"/>
        <v>0.78873239436619724</v>
      </c>
      <c r="BK84" s="85">
        <f t="shared" si="52"/>
        <v>0.80281690140845074</v>
      </c>
      <c r="BL84" s="85">
        <f t="shared" si="52"/>
        <v>0.81690140845070425</v>
      </c>
      <c r="BM84" s="85">
        <f t="shared" si="52"/>
        <v>0.83098591549295775</v>
      </c>
      <c r="BN84" s="85">
        <f t="shared" si="52"/>
        <v>0.84507042253521125</v>
      </c>
      <c r="BO84" s="85">
        <f t="shared" si="52"/>
        <v>0.85915492957746475</v>
      </c>
      <c r="BP84" s="85">
        <f t="shared" si="52"/>
        <v>0.87323943661971837</v>
      </c>
      <c r="BQ84" s="85">
        <f t="shared" si="50"/>
        <v>0.88732394366197187</v>
      </c>
      <c r="BR84" s="85">
        <f t="shared" si="50"/>
        <v>0.90140845070422537</v>
      </c>
      <c r="BS84" s="85">
        <f t="shared" si="50"/>
        <v>0.91549295774647887</v>
      </c>
      <c r="BT84" s="85">
        <f t="shared" si="50"/>
        <v>0.92957746478873238</v>
      </c>
      <c r="BU84" s="85">
        <f t="shared" si="50"/>
        <v>0.94366197183098599</v>
      </c>
      <c r="BV84" s="85">
        <f t="shared" si="50"/>
        <v>0.95774647887323949</v>
      </c>
      <c r="BW84" s="85">
        <f t="shared" si="50"/>
        <v>0.971830985915493</v>
      </c>
      <c r="BX84" s="85">
        <f t="shared" si="50"/>
        <v>0.9859154929577465</v>
      </c>
      <c r="BY84" s="85">
        <f t="shared" si="50"/>
        <v>1</v>
      </c>
      <c r="BZ84" s="85">
        <f t="shared" si="50"/>
        <v>1</v>
      </c>
      <c r="CA84" s="85">
        <f t="shared" si="50"/>
        <v>1</v>
      </c>
      <c r="CB84" s="85">
        <f t="shared" si="50"/>
        <v>1</v>
      </c>
      <c r="CC84" s="85">
        <f t="shared" si="50"/>
        <v>1</v>
      </c>
      <c r="CD84" s="85">
        <f t="shared" si="50"/>
        <v>1</v>
      </c>
      <c r="CE84" s="85">
        <f t="shared" ref="CE84:DR87" si="62">IF(CE$13&lt;$D84,$E84*CE$13,1)</f>
        <v>1</v>
      </c>
      <c r="CF84" s="85">
        <f t="shared" si="62"/>
        <v>1</v>
      </c>
      <c r="CG84" s="85">
        <f t="shared" si="62"/>
        <v>1</v>
      </c>
      <c r="CH84" s="85">
        <f t="shared" si="62"/>
        <v>1</v>
      </c>
      <c r="CI84" s="85">
        <f t="shared" si="62"/>
        <v>1</v>
      </c>
      <c r="CJ84" s="85">
        <f t="shared" si="62"/>
        <v>1</v>
      </c>
      <c r="CK84" s="85">
        <f t="shared" si="62"/>
        <v>1</v>
      </c>
      <c r="CL84" s="85">
        <f t="shared" si="62"/>
        <v>1</v>
      </c>
      <c r="CM84" s="85">
        <f t="shared" si="62"/>
        <v>1</v>
      </c>
      <c r="CN84" s="85">
        <f t="shared" si="62"/>
        <v>1</v>
      </c>
      <c r="CO84" s="85">
        <f t="shared" si="62"/>
        <v>1</v>
      </c>
      <c r="CP84" s="85">
        <f t="shared" si="62"/>
        <v>1</v>
      </c>
      <c r="CQ84" s="85">
        <f t="shared" si="62"/>
        <v>1</v>
      </c>
      <c r="CR84" s="85">
        <f t="shared" si="62"/>
        <v>1</v>
      </c>
      <c r="CS84" s="85">
        <f t="shared" si="62"/>
        <v>1</v>
      </c>
      <c r="CT84" s="85">
        <f t="shared" si="62"/>
        <v>1</v>
      </c>
      <c r="CU84" s="85">
        <f t="shared" si="62"/>
        <v>1</v>
      </c>
      <c r="CV84" s="85">
        <f t="shared" si="62"/>
        <v>1</v>
      </c>
      <c r="CW84" s="85">
        <f t="shared" si="62"/>
        <v>1</v>
      </c>
      <c r="CX84" s="85">
        <f t="shared" si="62"/>
        <v>1</v>
      </c>
      <c r="CY84" s="85">
        <f t="shared" si="62"/>
        <v>1</v>
      </c>
      <c r="CZ84" s="85">
        <f t="shared" si="62"/>
        <v>1</v>
      </c>
      <c r="DA84" s="85">
        <f t="shared" si="62"/>
        <v>1</v>
      </c>
      <c r="DB84" s="85">
        <f t="shared" si="62"/>
        <v>1</v>
      </c>
      <c r="DC84" s="85">
        <f t="shared" si="62"/>
        <v>1</v>
      </c>
      <c r="DD84" s="85">
        <f t="shared" si="62"/>
        <v>1</v>
      </c>
      <c r="DE84" s="85">
        <f t="shared" si="62"/>
        <v>1</v>
      </c>
      <c r="DF84" s="85">
        <f t="shared" si="62"/>
        <v>1</v>
      </c>
      <c r="DG84" s="85">
        <f t="shared" si="62"/>
        <v>1</v>
      </c>
      <c r="DH84" s="85">
        <f t="shared" si="62"/>
        <v>1</v>
      </c>
      <c r="DI84" s="85">
        <f t="shared" si="62"/>
        <v>1</v>
      </c>
      <c r="DJ84" s="85">
        <f t="shared" si="62"/>
        <v>1</v>
      </c>
      <c r="DK84" s="85">
        <f t="shared" si="62"/>
        <v>1</v>
      </c>
      <c r="DL84" s="85">
        <f t="shared" si="62"/>
        <v>1</v>
      </c>
      <c r="DM84" s="85">
        <f t="shared" si="62"/>
        <v>1</v>
      </c>
      <c r="DN84" s="85">
        <f t="shared" si="62"/>
        <v>1</v>
      </c>
      <c r="DO84" s="85">
        <f t="shared" si="62"/>
        <v>1</v>
      </c>
      <c r="DP84" s="85">
        <f t="shared" si="62"/>
        <v>1</v>
      </c>
      <c r="DQ84" s="85">
        <f t="shared" si="62"/>
        <v>1</v>
      </c>
      <c r="DR84" s="85">
        <f t="shared" si="61"/>
        <v>1</v>
      </c>
      <c r="DS84" s="79" t="s">
        <v>32</v>
      </c>
    </row>
    <row r="85" spans="2:123" x14ac:dyDescent="0.45">
      <c r="B85" s="80">
        <f t="shared" si="56"/>
        <v>73</v>
      </c>
      <c r="C85" s="81">
        <f t="shared" si="55"/>
        <v>5.9999999999999956</v>
      </c>
      <c r="D85" s="82">
        <f t="shared" si="57"/>
        <v>72</v>
      </c>
      <c r="E85" s="83">
        <f t="shared" si="59"/>
        <v>1.3888888888888888E-2</v>
      </c>
      <c r="F85" s="85"/>
      <c r="G85" s="85">
        <f t="shared" si="60"/>
        <v>1.3888888888888888E-2</v>
      </c>
      <c r="H85" s="85">
        <f t="shared" si="60"/>
        <v>2.7777777777777776E-2</v>
      </c>
      <c r="I85" s="85">
        <f t="shared" si="60"/>
        <v>4.1666666666666664E-2</v>
      </c>
      <c r="J85" s="85">
        <f t="shared" si="60"/>
        <v>5.5555555555555552E-2</v>
      </c>
      <c r="K85" s="85">
        <f t="shared" si="60"/>
        <v>6.9444444444444448E-2</v>
      </c>
      <c r="L85" s="85">
        <f t="shared" si="60"/>
        <v>8.3333333333333329E-2</v>
      </c>
      <c r="M85" s="85">
        <f t="shared" si="60"/>
        <v>9.722222222222221E-2</v>
      </c>
      <c r="N85" s="85">
        <f t="shared" si="60"/>
        <v>0.1111111111111111</v>
      </c>
      <c r="O85" s="85">
        <f t="shared" si="60"/>
        <v>0.125</v>
      </c>
      <c r="P85" s="85">
        <f t="shared" si="60"/>
        <v>0.1388888888888889</v>
      </c>
      <c r="Q85" s="85">
        <f t="shared" si="60"/>
        <v>0.15277777777777776</v>
      </c>
      <c r="R85" s="85">
        <f t="shared" si="60"/>
        <v>0.16666666666666666</v>
      </c>
      <c r="S85" s="85">
        <f t="shared" si="60"/>
        <v>0.18055555555555555</v>
      </c>
      <c r="T85" s="85">
        <f t="shared" si="60"/>
        <v>0.19444444444444442</v>
      </c>
      <c r="U85" s="85">
        <f t="shared" si="60"/>
        <v>0.20833333333333331</v>
      </c>
      <c r="V85" s="85">
        <f t="shared" si="60"/>
        <v>0.22222222222222221</v>
      </c>
      <c r="W85" s="85">
        <f t="shared" si="51"/>
        <v>0.2361111111111111</v>
      </c>
      <c r="X85" s="85">
        <f t="shared" si="51"/>
        <v>0.25</v>
      </c>
      <c r="Y85" s="85">
        <f t="shared" si="51"/>
        <v>0.2638888888888889</v>
      </c>
      <c r="Z85" s="85">
        <f t="shared" si="51"/>
        <v>0.27777777777777779</v>
      </c>
      <c r="AA85" s="85">
        <f t="shared" si="51"/>
        <v>0.29166666666666663</v>
      </c>
      <c r="AB85" s="85">
        <f t="shared" si="51"/>
        <v>0.30555555555555552</v>
      </c>
      <c r="AC85" s="85">
        <f t="shared" si="51"/>
        <v>0.31944444444444442</v>
      </c>
      <c r="AD85" s="85">
        <f t="shared" si="51"/>
        <v>0.33333333333333331</v>
      </c>
      <c r="AE85" s="85">
        <f t="shared" si="51"/>
        <v>0.34722222222222221</v>
      </c>
      <c r="AF85" s="85">
        <f t="shared" si="51"/>
        <v>0.3611111111111111</v>
      </c>
      <c r="AG85" s="85">
        <f t="shared" si="51"/>
        <v>0.375</v>
      </c>
      <c r="AH85" s="85">
        <f t="shared" si="51"/>
        <v>0.38888888888888884</v>
      </c>
      <c r="AI85" s="85">
        <f t="shared" si="51"/>
        <v>0.40277777777777773</v>
      </c>
      <c r="AJ85" s="85">
        <f t="shared" si="51"/>
        <v>0.41666666666666663</v>
      </c>
      <c r="AK85" s="85">
        <f t="shared" si="51"/>
        <v>0.43055555555555552</v>
      </c>
      <c r="AL85" s="85">
        <f t="shared" si="49"/>
        <v>0.44444444444444442</v>
      </c>
      <c r="AM85" s="85">
        <f t="shared" si="49"/>
        <v>0.45833333333333331</v>
      </c>
      <c r="AN85" s="85">
        <f t="shared" si="49"/>
        <v>0.47222222222222221</v>
      </c>
      <c r="AO85" s="85">
        <f t="shared" si="49"/>
        <v>0.4861111111111111</v>
      </c>
      <c r="AP85" s="85">
        <f t="shared" si="49"/>
        <v>0.5</v>
      </c>
      <c r="AQ85" s="85">
        <f t="shared" si="49"/>
        <v>0.51388888888888884</v>
      </c>
      <c r="AR85" s="85">
        <f t="shared" si="49"/>
        <v>0.52777777777777779</v>
      </c>
      <c r="AS85" s="85">
        <f t="shared" si="49"/>
        <v>0.54166666666666663</v>
      </c>
      <c r="AT85" s="85">
        <f t="shared" si="49"/>
        <v>0.55555555555555558</v>
      </c>
      <c r="AU85" s="85">
        <f t="shared" si="49"/>
        <v>0.56944444444444442</v>
      </c>
      <c r="AV85" s="85">
        <f t="shared" si="49"/>
        <v>0.58333333333333326</v>
      </c>
      <c r="AW85" s="85">
        <f t="shared" si="49"/>
        <v>0.59722222222222221</v>
      </c>
      <c r="AX85" s="85">
        <f t="shared" si="49"/>
        <v>0.61111111111111105</v>
      </c>
      <c r="AY85" s="85">
        <f t="shared" si="49"/>
        <v>0.625</v>
      </c>
      <c r="AZ85" s="85">
        <f t="shared" si="49"/>
        <v>0.63888888888888884</v>
      </c>
      <c r="BA85" s="85">
        <f t="shared" si="49"/>
        <v>0.65277777777777779</v>
      </c>
      <c r="BB85" s="85">
        <f t="shared" si="52"/>
        <v>0.66666666666666663</v>
      </c>
      <c r="BC85" s="85">
        <f t="shared" si="52"/>
        <v>0.68055555555555547</v>
      </c>
      <c r="BD85" s="85">
        <f t="shared" si="52"/>
        <v>0.69444444444444442</v>
      </c>
      <c r="BE85" s="85">
        <f t="shared" si="52"/>
        <v>0.70833333333333326</v>
      </c>
      <c r="BF85" s="85">
        <f t="shared" si="52"/>
        <v>0.72222222222222221</v>
      </c>
      <c r="BG85" s="85">
        <f t="shared" si="52"/>
        <v>0.73611111111111105</v>
      </c>
      <c r="BH85" s="85">
        <f t="shared" si="52"/>
        <v>0.75</v>
      </c>
      <c r="BI85" s="85">
        <f t="shared" si="52"/>
        <v>0.76388888888888884</v>
      </c>
      <c r="BJ85" s="85">
        <f t="shared" si="52"/>
        <v>0.77777777777777768</v>
      </c>
      <c r="BK85" s="85">
        <f t="shared" si="52"/>
        <v>0.79166666666666663</v>
      </c>
      <c r="BL85" s="85">
        <f t="shared" si="52"/>
        <v>0.80555555555555547</v>
      </c>
      <c r="BM85" s="85">
        <f t="shared" si="52"/>
        <v>0.81944444444444442</v>
      </c>
      <c r="BN85" s="85">
        <f t="shared" si="52"/>
        <v>0.83333333333333326</v>
      </c>
      <c r="BO85" s="85">
        <f t="shared" si="52"/>
        <v>0.84722222222222221</v>
      </c>
      <c r="BP85" s="85">
        <f t="shared" si="52"/>
        <v>0.86111111111111105</v>
      </c>
      <c r="BQ85" s="85">
        <f t="shared" si="50"/>
        <v>0.875</v>
      </c>
      <c r="BR85" s="85">
        <f t="shared" si="50"/>
        <v>0.88888888888888884</v>
      </c>
      <c r="BS85" s="85">
        <f t="shared" si="50"/>
        <v>0.90277777777777768</v>
      </c>
      <c r="BT85" s="85">
        <f t="shared" si="50"/>
        <v>0.91666666666666663</v>
      </c>
      <c r="BU85" s="85">
        <f t="shared" si="50"/>
        <v>0.93055555555555547</v>
      </c>
      <c r="BV85" s="85">
        <f t="shared" si="50"/>
        <v>0.94444444444444442</v>
      </c>
      <c r="BW85" s="85">
        <f t="shared" si="50"/>
        <v>0.95833333333333326</v>
      </c>
      <c r="BX85" s="85">
        <f t="shared" si="50"/>
        <v>0.97222222222222221</v>
      </c>
      <c r="BY85" s="85">
        <f t="shared" si="50"/>
        <v>0.98611111111111105</v>
      </c>
      <c r="BZ85" s="85">
        <f t="shared" si="50"/>
        <v>1</v>
      </c>
      <c r="CA85" s="85">
        <f t="shared" si="50"/>
        <v>1</v>
      </c>
      <c r="CB85" s="85">
        <f t="shared" si="50"/>
        <v>1</v>
      </c>
      <c r="CC85" s="85">
        <f t="shared" si="50"/>
        <v>1</v>
      </c>
      <c r="CD85" s="85">
        <f t="shared" si="50"/>
        <v>1</v>
      </c>
      <c r="CE85" s="85">
        <f t="shared" si="62"/>
        <v>1</v>
      </c>
      <c r="CF85" s="85">
        <f t="shared" si="62"/>
        <v>1</v>
      </c>
      <c r="CG85" s="85">
        <f t="shared" si="62"/>
        <v>1</v>
      </c>
      <c r="CH85" s="85">
        <f t="shared" si="62"/>
        <v>1</v>
      </c>
      <c r="CI85" s="85">
        <f t="shared" si="62"/>
        <v>1</v>
      </c>
      <c r="CJ85" s="85">
        <f t="shared" si="62"/>
        <v>1</v>
      </c>
      <c r="CK85" s="85">
        <f t="shared" si="62"/>
        <v>1</v>
      </c>
      <c r="CL85" s="85">
        <f t="shared" si="62"/>
        <v>1</v>
      </c>
      <c r="CM85" s="85">
        <f t="shared" si="62"/>
        <v>1</v>
      </c>
      <c r="CN85" s="85">
        <f t="shared" si="62"/>
        <v>1</v>
      </c>
      <c r="CO85" s="85">
        <f t="shared" si="62"/>
        <v>1</v>
      </c>
      <c r="CP85" s="85">
        <f t="shared" si="62"/>
        <v>1</v>
      </c>
      <c r="CQ85" s="85">
        <f t="shared" si="62"/>
        <v>1</v>
      </c>
      <c r="CR85" s="85">
        <f t="shared" si="62"/>
        <v>1</v>
      </c>
      <c r="CS85" s="85">
        <f t="shared" si="62"/>
        <v>1</v>
      </c>
      <c r="CT85" s="85">
        <f t="shared" si="62"/>
        <v>1</v>
      </c>
      <c r="CU85" s="85">
        <f t="shared" si="62"/>
        <v>1</v>
      </c>
      <c r="CV85" s="85">
        <f t="shared" si="62"/>
        <v>1</v>
      </c>
      <c r="CW85" s="85">
        <f t="shared" si="62"/>
        <v>1</v>
      </c>
      <c r="CX85" s="85">
        <f t="shared" si="62"/>
        <v>1</v>
      </c>
      <c r="CY85" s="85">
        <f t="shared" si="62"/>
        <v>1</v>
      </c>
      <c r="CZ85" s="85">
        <f t="shared" si="62"/>
        <v>1</v>
      </c>
      <c r="DA85" s="85">
        <f t="shared" si="62"/>
        <v>1</v>
      </c>
      <c r="DB85" s="85">
        <f t="shared" si="62"/>
        <v>1</v>
      </c>
      <c r="DC85" s="85">
        <f t="shared" si="62"/>
        <v>1</v>
      </c>
      <c r="DD85" s="85">
        <f t="shared" si="62"/>
        <v>1</v>
      </c>
      <c r="DE85" s="85">
        <f t="shared" si="62"/>
        <v>1</v>
      </c>
      <c r="DF85" s="85">
        <f t="shared" si="62"/>
        <v>1</v>
      </c>
      <c r="DG85" s="85">
        <f t="shared" si="62"/>
        <v>1</v>
      </c>
      <c r="DH85" s="85">
        <f t="shared" si="62"/>
        <v>1</v>
      </c>
      <c r="DI85" s="85">
        <f t="shared" si="62"/>
        <v>1</v>
      </c>
      <c r="DJ85" s="85">
        <f t="shared" si="62"/>
        <v>1</v>
      </c>
      <c r="DK85" s="85">
        <f t="shared" si="62"/>
        <v>1</v>
      </c>
      <c r="DL85" s="85">
        <f t="shared" si="62"/>
        <v>1</v>
      </c>
      <c r="DM85" s="85">
        <f t="shared" si="62"/>
        <v>1</v>
      </c>
      <c r="DN85" s="85">
        <f t="shared" si="62"/>
        <v>1</v>
      </c>
      <c r="DO85" s="85">
        <f t="shared" si="62"/>
        <v>1</v>
      </c>
      <c r="DP85" s="85">
        <f t="shared" si="62"/>
        <v>1</v>
      </c>
      <c r="DQ85" s="85">
        <f t="shared" si="62"/>
        <v>1</v>
      </c>
      <c r="DR85" s="85">
        <f t="shared" si="62"/>
        <v>1</v>
      </c>
      <c r="DS85" s="79" t="s">
        <v>32</v>
      </c>
    </row>
    <row r="86" spans="2:123" x14ac:dyDescent="0.45">
      <c r="B86" s="80">
        <f t="shared" si="56"/>
        <v>74</v>
      </c>
      <c r="C86" s="81">
        <f t="shared" si="55"/>
        <v>6.0833333333333286</v>
      </c>
      <c r="D86" s="82">
        <f t="shared" si="57"/>
        <v>73</v>
      </c>
      <c r="E86" s="83">
        <f t="shared" si="59"/>
        <v>1.3698630136986301E-2</v>
      </c>
      <c r="F86" s="85"/>
      <c r="G86" s="85">
        <f t="shared" si="60"/>
        <v>1.3698630136986301E-2</v>
      </c>
      <c r="H86" s="85">
        <f t="shared" si="60"/>
        <v>2.7397260273972601E-2</v>
      </c>
      <c r="I86" s="85">
        <f t="shared" si="60"/>
        <v>4.1095890410958902E-2</v>
      </c>
      <c r="J86" s="85">
        <f t="shared" si="60"/>
        <v>5.4794520547945202E-2</v>
      </c>
      <c r="K86" s="85">
        <f t="shared" si="60"/>
        <v>6.8493150684931503E-2</v>
      </c>
      <c r="L86" s="85">
        <f t="shared" si="60"/>
        <v>8.2191780821917804E-2</v>
      </c>
      <c r="M86" s="85">
        <f t="shared" si="60"/>
        <v>9.5890410958904104E-2</v>
      </c>
      <c r="N86" s="85">
        <f t="shared" si="60"/>
        <v>0.1095890410958904</v>
      </c>
      <c r="O86" s="85">
        <f t="shared" si="60"/>
        <v>0.12328767123287671</v>
      </c>
      <c r="P86" s="85">
        <f t="shared" si="60"/>
        <v>0.13698630136986301</v>
      </c>
      <c r="Q86" s="85">
        <f t="shared" si="60"/>
        <v>0.15068493150684931</v>
      </c>
      <c r="R86" s="85">
        <f t="shared" si="60"/>
        <v>0.16438356164383561</v>
      </c>
      <c r="S86" s="85">
        <f t="shared" si="60"/>
        <v>0.17808219178082191</v>
      </c>
      <c r="T86" s="85">
        <f t="shared" si="60"/>
        <v>0.19178082191780821</v>
      </c>
      <c r="U86" s="85">
        <f t="shared" si="60"/>
        <v>0.20547945205479451</v>
      </c>
      <c r="V86" s="85">
        <f t="shared" si="60"/>
        <v>0.21917808219178081</v>
      </c>
      <c r="W86" s="85">
        <f t="shared" si="51"/>
        <v>0.23287671232876711</v>
      </c>
      <c r="X86" s="85">
        <f t="shared" si="51"/>
        <v>0.24657534246575341</v>
      </c>
      <c r="Y86" s="85">
        <f t="shared" si="51"/>
        <v>0.26027397260273971</v>
      </c>
      <c r="Z86" s="85">
        <f t="shared" si="51"/>
        <v>0.27397260273972601</v>
      </c>
      <c r="AA86" s="85">
        <f t="shared" si="51"/>
        <v>0.28767123287671231</v>
      </c>
      <c r="AB86" s="85">
        <f t="shared" si="51"/>
        <v>0.30136986301369861</v>
      </c>
      <c r="AC86" s="85">
        <f t="shared" si="51"/>
        <v>0.31506849315068491</v>
      </c>
      <c r="AD86" s="85">
        <f t="shared" si="51"/>
        <v>0.32876712328767121</v>
      </c>
      <c r="AE86" s="85">
        <f t="shared" si="51"/>
        <v>0.34246575342465752</v>
      </c>
      <c r="AF86" s="85">
        <f t="shared" si="51"/>
        <v>0.35616438356164382</v>
      </c>
      <c r="AG86" s="85">
        <f t="shared" si="51"/>
        <v>0.36986301369863012</v>
      </c>
      <c r="AH86" s="85">
        <f t="shared" si="51"/>
        <v>0.38356164383561642</v>
      </c>
      <c r="AI86" s="85">
        <f t="shared" si="51"/>
        <v>0.39726027397260272</v>
      </c>
      <c r="AJ86" s="85">
        <f t="shared" si="51"/>
        <v>0.41095890410958902</v>
      </c>
      <c r="AK86" s="85">
        <f t="shared" si="51"/>
        <v>0.42465753424657532</v>
      </c>
      <c r="AL86" s="85">
        <f t="shared" si="49"/>
        <v>0.43835616438356162</v>
      </c>
      <c r="AM86" s="85">
        <f t="shared" si="49"/>
        <v>0.45205479452054792</v>
      </c>
      <c r="AN86" s="85">
        <f t="shared" si="49"/>
        <v>0.46575342465753422</v>
      </c>
      <c r="AO86" s="85">
        <f t="shared" si="49"/>
        <v>0.47945205479452052</v>
      </c>
      <c r="AP86" s="85">
        <f t="shared" si="49"/>
        <v>0.49315068493150682</v>
      </c>
      <c r="AQ86" s="85">
        <f t="shared" si="49"/>
        <v>0.50684931506849318</v>
      </c>
      <c r="AR86" s="85">
        <f t="shared" si="49"/>
        <v>0.52054794520547942</v>
      </c>
      <c r="AS86" s="85">
        <f t="shared" si="49"/>
        <v>0.53424657534246567</v>
      </c>
      <c r="AT86" s="85">
        <f t="shared" si="49"/>
        <v>0.54794520547945202</v>
      </c>
      <c r="AU86" s="85">
        <f t="shared" si="49"/>
        <v>0.56164383561643838</v>
      </c>
      <c r="AV86" s="85">
        <f t="shared" si="49"/>
        <v>0.57534246575342463</v>
      </c>
      <c r="AW86" s="85">
        <f t="shared" si="49"/>
        <v>0.58904109589041087</v>
      </c>
      <c r="AX86" s="85">
        <f t="shared" si="49"/>
        <v>0.60273972602739723</v>
      </c>
      <c r="AY86" s="85">
        <f t="shared" si="49"/>
        <v>0.61643835616438358</v>
      </c>
      <c r="AZ86" s="85">
        <f t="shared" si="49"/>
        <v>0.63013698630136983</v>
      </c>
      <c r="BA86" s="85">
        <f t="shared" ref="BA86" si="63">IF(BA$13&lt;$D86,$E86*BA$13,1)</f>
        <v>0.64383561643835607</v>
      </c>
      <c r="BB86" s="85">
        <f t="shared" si="52"/>
        <v>0.65753424657534243</v>
      </c>
      <c r="BC86" s="85">
        <f t="shared" si="52"/>
        <v>0.67123287671232879</v>
      </c>
      <c r="BD86" s="85">
        <f t="shared" si="52"/>
        <v>0.68493150684931503</v>
      </c>
      <c r="BE86" s="85">
        <f t="shared" si="52"/>
        <v>0.69863013698630128</v>
      </c>
      <c r="BF86" s="85">
        <f t="shared" si="52"/>
        <v>0.71232876712328763</v>
      </c>
      <c r="BG86" s="85">
        <f t="shared" si="52"/>
        <v>0.72602739726027399</v>
      </c>
      <c r="BH86" s="85">
        <f t="shared" si="52"/>
        <v>0.73972602739726023</v>
      </c>
      <c r="BI86" s="85">
        <f t="shared" si="52"/>
        <v>0.75342465753424648</v>
      </c>
      <c r="BJ86" s="85">
        <f t="shared" si="52"/>
        <v>0.76712328767123283</v>
      </c>
      <c r="BK86" s="85">
        <f t="shared" si="52"/>
        <v>0.78082191780821919</v>
      </c>
      <c r="BL86" s="85">
        <f t="shared" si="52"/>
        <v>0.79452054794520544</v>
      </c>
      <c r="BM86" s="85">
        <f t="shared" si="52"/>
        <v>0.80821917808219168</v>
      </c>
      <c r="BN86" s="85">
        <f t="shared" si="52"/>
        <v>0.82191780821917804</v>
      </c>
      <c r="BO86" s="85">
        <f t="shared" si="52"/>
        <v>0.83561643835616439</v>
      </c>
      <c r="BP86" s="85">
        <f t="shared" si="52"/>
        <v>0.84931506849315064</v>
      </c>
      <c r="BQ86" s="85">
        <f t="shared" si="50"/>
        <v>0.86301369863013688</v>
      </c>
      <c r="BR86" s="85">
        <f t="shared" si="50"/>
        <v>0.87671232876712324</v>
      </c>
      <c r="BS86" s="85">
        <f t="shared" si="50"/>
        <v>0.8904109589041096</v>
      </c>
      <c r="BT86" s="85">
        <f t="shared" si="50"/>
        <v>0.90410958904109584</v>
      </c>
      <c r="BU86" s="85">
        <f t="shared" si="50"/>
        <v>0.91780821917808209</v>
      </c>
      <c r="BV86" s="85">
        <f t="shared" si="50"/>
        <v>0.93150684931506844</v>
      </c>
      <c r="BW86" s="85">
        <f t="shared" si="50"/>
        <v>0.9452054794520548</v>
      </c>
      <c r="BX86" s="85">
        <f t="shared" si="50"/>
        <v>0.95890410958904104</v>
      </c>
      <c r="BY86" s="85">
        <f t="shared" si="50"/>
        <v>0.97260273972602729</v>
      </c>
      <c r="BZ86" s="85">
        <f t="shared" si="50"/>
        <v>0.98630136986301364</v>
      </c>
      <c r="CA86" s="85">
        <f t="shared" si="50"/>
        <v>1</v>
      </c>
      <c r="CB86" s="85">
        <f t="shared" si="50"/>
        <v>1</v>
      </c>
      <c r="CC86" s="85">
        <f t="shared" si="50"/>
        <v>1</v>
      </c>
      <c r="CD86" s="85">
        <f t="shared" si="50"/>
        <v>1</v>
      </c>
      <c r="CE86" s="85">
        <f t="shared" si="62"/>
        <v>1</v>
      </c>
      <c r="CF86" s="85">
        <f t="shared" si="62"/>
        <v>1</v>
      </c>
      <c r="CG86" s="85">
        <f t="shared" si="62"/>
        <v>1</v>
      </c>
      <c r="CH86" s="85">
        <f t="shared" si="62"/>
        <v>1</v>
      </c>
      <c r="CI86" s="85">
        <f t="shared" si="62"/>
        <v>1</v>
      </c>
      <c r="CJ86" s="85">
        <f t="shared" si="62"/>
        <v>1</v>
      </c>
      <c r="CK86" s="85">
        <f t="shared" si="62"/>
        <v>1</v>
      </c>
      <c r="CL86" s="85">
        <f t="shared" si="62"/>
        <v>1</v>
      </c>
      <c r="CM86" s="85">
        <f t="shared" si="62"/>
        <v>1</v>
      </c>
      <c r="CN86" s="85">
        <f t="shared" si="62"/>
        <v>1</v>
      </c>
      <c r="CO86" s="85">
        <f t="shared" si="62"/>
        <v>1</v>
      </c>
      <c r="CP86" s="85">
        <f t="shared" si="62"/>
        <v>1</v>
      </c>
      <c r="CQ86" s="85">
        <f t="shared" si="62"/>
        <v>1</v>
      </c>
      <c r="CR86" s="85">
        <f t="shared" si="62"/>
        <v>1</v>
      </c>
      <c r="CS86" s="85">
        <f t="shared" si="62"/>
        <v>1</v>
      </c>
      <c r="CT86" s="85">
        <f t="shared" si="62"/>
        <v>1</v>
      </c>
      <c r="CU86" s="85">
        <f t="shared" si="62"/>
        <v>1</v>
      </c>
      <c r="CV86" s="85">
        <f t="shared" si="62"/>
        <v>1</v>
      </c>
      <c r="CW86" s="85">
        <f t="shared" si="62"/>
        <v>1</v>
      </c>
      <c r="CX86" s="85">
        <f t="shared" si="62"/>
        <v>1</v>
      </c>
      <c r="CY86" s="85">
        <f t="shared" si="62"/>
        <v>1</v>
      </c>
      <c r="CZ86" s="85">
        <f t="shared" si="62"/>
        <v>1</v>
      </c>
      <c r="DA86" s="85">
        <f t="shared" si="62"/>
        <v>1</v>
      </c>
      <c r="DB86" s="85">
        <f t="shared" si="62"/>
        <v>1</v>
      </c>
      <c r="DC86" s="85">
        <f t="shared" si="62"/>
        <v>1</v>
      </c>
      <c r="DD86" s="85">
        <f t="shared" si="62"/>
        <v>1</v>
      </c>
      <c r="DE86" s="85">
        <f t="shared" si="62"/>
        <v>1</v>
      </c>
      <c r="DF86" s="85">
        <f t="shared" si="62"/>
        <v>1</v>
      </c>
      <c r="DG86" s="85">
        <f t="shared" si="62"/>
        <v>1</v>
      </c>
      <c r="DH86" s="85">
        <f t="shared" si="62"/>
        <v>1</v>
      </c>
      <c r="DI86" s="85">
        <f t="shared" si="62"/>
        <v>1</v>
      </c>
      <c r="DJ86" s="85">
        <f t="shared" si="62"/>
        <v>1</v>
      </c>
      <c r="DK86" s="85">
        <f t="shared" si="62"/>
        <v>1</v>
      </c>
      <c r="DL86" s="85">
        <f t="shared" si="62"/>
        <v>1</v>
      </c>
      <c r="DM86" s="85">
        <f t="shared" si="62"/>
        <v>1</v>
      </c>
      <c r="DN86" s="85">
        <f t="shared" si="62"/>
        <v>1</v>
      </c>
      <c r="DO86" s="85">
        <f t="shared" si="62"/>
        <v>1</v>
      </c>
      <c r="DP86" s="85">
        <f t="shared" si="62"/>
        <v>1</v>
      </c>
      <c r="DQ86" s="85">
        <f t="shared" si="62"/>
        <v>1</v>
      </c>
      <c r="DR86" s="85">
        <f t="shared" si="62"/>
        <v>1</v>
      </c>
      <c r="DS86" s="79" t="s">
        <v>32</v>
      </c>
    </row>
    <row r="87" spans="2:123" x14ac:dyDescent="0.45">
      <c r="B87" s="80">
        <f t="shared" si="56"/>
        <v>75</v>
      </c>
      <c r="C87" s="81">
        <f t="shared" si="55"/>
        <v>6.1666666666666616</v>
      </c>
      <c r="D87" s="82">
        <f t="shared" si="57"/>
        <v>74</v>
      </c>
      <c r="E87" s="83">
        <f t="shared" si="59"/>
        <v>1.3513513513513514E-2</v>
      </c>
      <c r="F87" s="85"/>
      <c r="G87" s="85">
        <f t="shared" si="60"/>
        <v>1.3513513513513514E-2</v>
      </c>
      <c r="H87" s="85">
        <f t="shared" si="60"/>
        <v>2.7027027027027029E-2</v>
      </c>
      <c r="I87" s="85">
        <f t="shared" si="60"/>
        <v>4.0540540540540543E-2</v>
      </c>
      <c r="J87" s="85">
        <f t="shared" si="60"/>
        <v>5.4054054054054057E-2</v>
      </c>
      <c r="K87" s="85">
        <f t="shared" si="60"/>
        <v>6.7567567567567571E-2</v>
      </c>
      <c r="L87" s="85">
        <f t="shared" si="60"/>
        <v>8.1081081081081086E-2</v>
      </c>
      <c r="M87" s="85">
        <f t="shared" si="60"/>
        <v>9.45945945945946E-2</v>
      </c>
      <c r="N87" s="85">
        <f t="shared" si="60"/>
        <v>0.10810810810810811</v>
      </c>
      <c r="O87" s="85">
        <f t="shared" si="60"/>
        <v>0.12162162162162163</v>
      </c>
      <c r="P87" s="85">
        <f t="shared" si="60"/>
        <v>0.13513513513513514</v>
      </c>
      <c r="Q87" s="85">
        <f t="shared" si="60"/>
        <v>0.14864864864864866</v>
      </c>
      <c r="R87" s="85">
        <f t="shared" si="60"/>
        <v>0.16216216216216217</v>
      </c>
      <c r="S87" s="85">
        <f t="shared" si="60"/>
        <v>0.17567567567567569</v>
      </c>
      <c r="T87" s="85">
        <f t="shared" si="60"/>
        <v>0.1891891891891892</v>
      </c>
      <c r="U87" s="85">
        <f t="shared" si="60"/>
        <v>0.20270270270270271</v>
      </c>
      <c r="V87" s="85">
        <f t="shared" si="60"/>
        <v>0.21621621621621623</v>
      </c>
      <c r="W87" s="85">
        <f t="shared" si="51"/>
        <v>0.22972972972972974</v>
      </c>
      <c r="X87" s="85">
        <f t="shared" si="51"/>
        <v>0.24324324324324326</v>
      </c>
      <c r="Y87" s="85">
        <f t="shared" si="51"/>
        <v>0.2567567567567568</v>
      </c>
      <c r="Z87" s="85">
        <f t="shared" si="51"/>
        <v>0.27027027027027029</v>
      </c>
      <c r="AA87" s="85">
        <f t="shared" si="51"/>
        <v>0.28378378378378377</v>
      </c>
      <c r="AB87" s="85">
        <f t="shared" si="51"/>
        <v>0.29729729729729731</v>
      </c>
      <c r="AC87" s="85">
        <f t="shared" si="51"/>
        <v>0.31081081081081086</v>
      </c>
      <c r="AD87" s="85">
        <f t="shared" si="51"/>
        <v>0.32432432432432434</v>
      </c>
      <c r="AE87" s="85">
        <f t="shared" si="51"/>
        <v>0.33783783783783783</v>
      </c>
      <c r="AF87" s="85">
        <f t="shared" si="51"/>
        <v>0.35135135135135137</v>
      </c>
      <c r="AG87" s="85">
        <f t="shared" si="51"/>
        <v>0.36486486486486491</v>
      </c>
      <c r="AH87" s="85">
        <f t="shared" si="51"/>
        <v>0.3783783783783784</v>
      </c>
      <c r="AI87" s="85">
        <f t="shared" si="51"/>
        <v>0.39189189189189189</v>
      </c>
      <c r="AJ87" s="85">
        <f t="shared" si="51"/>
        <v>0.40540540540540543</v>
      </c>
      <c r="AK87" s="85">
        <f t="shared" si="51"/>
        <v>0.41891891891891897</v>
      </c>
      <c r="AL87" s="85">
        <f t="shared" si="51"/>
        <v>0.43243243243243246</v>
      </c>
      <c r="AM87" s="85">
        <f t="shared" ref="AM87:BB102" si="64">IF(AM$13&lt;$D87,$E87*AM$13,1)</f>
        <v>0.44594594594594594</v>
      </c>
      <c r="AN87" s="85">
        <f t="shared" si="64"/>
        <v>0.45945945945945948</v>
      </c>
      <c r="AO87" s="85">
        <f t="shared" si="64"/>
        <v>0.47297297297297303</v>
      </c>
      <c r="AP87" s="85">
        <f t="shared" si="64"/>
        <v>0.48648648648648651</v>
      </c>
      <c r="AQ87" s="85">
        <f t="shared" si="64"/>
        <v>0.5</v>
      </c>
      <c r="AR87" s="85">
        <f t="shared" si="64"/>
        <v>0.5135135135135136</v>
      </c>
      <c r="AS87" s="85">
        <f t="shared" si="64"/>
        <v>0.52702702702702708</v>
      </c>
      <c r="AT87" s="85">
        <f t="shared" si="64"/>
        <v>0.54054054054054057</v>
      </c>
      <c r="AU87" s="85">
        <f t="shared" si="64"/>
        <v>0.55405405405405406</v>
      </c>
      <c r="AV87" s="85">
        <f t="shared" si="64"/>
        <v>0.56756756756756754</v>
      </c>
      <c r="AW87" s="85">
        <f t="shared" si="64"/>
        <v>0.58108108108108114</v>
      </c>
      <c r="AX87" s="85">
        <f t="shared" si="64"/>
        <v>0.59459459459459463</v>
      </c>
      <c r="AY87" s="85">
        <f t="shared" si="64"/>
        <v>0.60810810810810811</v>
      </c>
      <c r="AZ87" s="85">
        <f t="shared" si="64"/>
        <v>0.62162162162162171</v>
      </c>
      <c r="BA87" s="85">
        <f t="shared" si="64"/>
        <v>0.6351351351351352</v>
      </c>
      <c r="BB87" s="85">
        <f t="shared" si="52"/>
        <v>0.64864864864864868</v>
      </c>
      <c r="BC87" s="85">
        <f t="shared" si="52"/>
        <v>0.66216216216216217</v>
      </c>
      <c r="BD87" s="85">
        <f t="shared" si="52"/>
        <v>0.67567567567567566</v>
      </c>
      <c r="BE87" s="85">
        <f t="shared" si="52"/>
        <v>0.68918918918918926</v>
      </c>
      <c r="BF87" s="85">
        <f t="shared" si="52"/>
        <v>0.70270270270270274</v>
      </c>
      <c r="BG87" s="85">
        <f t="shared" si="52"/>
        <v>0.71621621621621623</v>
      </c>
      <c r="BH87" s="85">
        <f t="shared" si="52"/>
        <v>0.72972972972972983</v>
      </c>
      <c r="BI87" s="85">
        <f t="shared" si="52"/>
        <v>0.74324324324324331</v>
      </c>
      <c r="BJ87" s="85">
        <f t="shared" si="52"/>
        <v>0.7567567567567568</v>
      </c>
      <c r="BK87" s="85">
        <f t="shared" si="52"/>
        <v>0.77027027027027029</v>
      </c>
      <c r="BL87" s="85">
        <f t="shared" si="52"/>
        <v>0.78378378378378377</v>
      </c>
      <c r="BM87" s="85">
        <f t="shared" si="52"/>
        <v>0.79729729729729737</v>
      </c>
      <c r="BN87" s="85">
        <f t="shared" si="52"/>
        <v>0.81081081081081086</v>
      </c>
      <c r="BO87" s="85">
        <f t="shared" si="52"/>
        <v>0.82432432432432434</v>
      </c>
      <c r="BP87" s="85">
        <f t="shared" si="52"/>
        <v>0.83783783783783794</v>
      </c>
      <c r="BQ87" s="85">
        <f t="shared" si="50"/>
        <v>0.85135135135135143</v>
      </c>
      <c r="BR87" s="85">
        <f t="shared" si="50"/>
        <v>0.86486486486486491</v>
      </c>
      <c r="BS87" s="85">
        <f t="shared" si="50"/>
        <v>0.8783783783783784</v>
      </c>
      <c r="BT87" s="85">
        <f t="shared" si="50"/>
        <v>0.89189189189189189</v>
      </c>
      <c r="BU87" s="85">
        <f t="shared" si="50"/>
        <v>0.90540540540540548</v>
      </c>
      <c r="BV87" s="85">
        <f t="shared" si="50"/>
        <v>0.91891891891891897</v>
      </c>
      <c r="BW87" s="85">
        <f t="shared" si="50"/>
        <v>0.93243243243243246</v>
      </c>
      <c r="BX87" s="85">
        <f t="shared" si="50"/>
        <v>0.94594594594594605</v>
      </c>
      <c r="BY87" s="85">
        <f t="shared" si="50"/>
        <v>0.95945945945945954</v>
      </c>
      <c r="BZ87" s="85">
        <f t="shared" si="50"/>
        <v>0.97297297297297303</v>
      </c>
      <c r="CA87" s="85">
        <f t="shared" si="50"/>
        <v>0.98648648648648651</v>
      </c>
      <c r="CB87" s="85">
        <f t="shared" si="50"/>
        <v>1</v>
      </c>
      <c r="CC87" s="85">
        <f t="shared" si="50"/>
        <v>1</v>
      </c>
      <c r="CD87" s="85">
        <f t="shared" si="50"/>
        <v>1</v>
      </c>
      <c r="CE87" s="85">
        <f t="shared" si="62"/>
        <v>1</v>
      </c>
      <c r="CF87" s="85">
        <f t="shared" si="62"/>
        <v>1</v>
      </c>
      <c r="CG87" s="85">
        <f t="shared" si="62"/>
        <v>1</v>
      </c>
      <c r="CH87" s="85">
        <f t="shared" si="62"/>
        <v>1</v>
      </c>
      <c r="CI87" s="85">
        <f t="shared" si="62"/>
        <v>1</v>
      </c>
      <c r="CJ87" s="85">
        <f t="shared" si="62"/>
        <v>1</v>
      </c>
      <c r="CK87" s="85">
        <f t="shared" si="62"/>
        <v>1</v>
      </c>
      <c r="CL87" s="85">
        <f t="shared" si="62"/>
        <v>1</v>
      </c>
      <c r="CM87" s="85">
        <f t="shared" si="62"/>
        <v>1</v>
      </c>
      <c r="CN87" s="85">
        <f t="shared" si="62"/>
        <v>1</v>
      </c>
      <c r="CO87" s="85">
        <f t="shared" si="62"/>
        <v>1</v>
      </c>
      <c r="CP87" s="85">
        <f t="shared" si="62"/>
        <v>1</v>
      </c>
      <c r="CQ87" s="85">
        <f t="shared" si="62"/>
        <v>1</v>
      </c>
      <c r="CR87" s="85">
        <f t="shared" si="62"/>
        <v>1</v>
      </c>
      <c r="CS87" s="85">
        <f t="shared" si="62"/>
        <v>1</v>
      </c>
      <c r="CT87" s="85">
        <f t="shared" si="62"/>
        <v>1</v>
      </c>
      <c r="CU87" s="85">
        <f t="shared" si="62"/>
        <v>1</v>
      </c>
      <c r="CV87" s="85">
        <f t="shared" si="62"/>
        <v>1</v>
      </c>
      <c r="CW87" s="85">
        <f t="shared" si="62"/>
        <v>1</v>
      </c>
      <c r="CX87" s="85">
        <f t="shared" si="62"/>
        <v>1</v>
      </c>
      <c r="CY87" s="85">
        <f t="shared" si="62"/>
        <v>1</v>
      </c>
      <c r="CZ87" s="85">
        <f t="shared" si="62"/>
        <v>1</v>
      </c>
      <c r="DA87" s="85">
        <f t="shared" si="62"/>
        <v>1</v>
      </c>
      <c r="DB87" s="85">
        <f t="shared" si="62"/>
        <v>1</v>
      </c>
      <c r="DC87" s="85">
        <f t="shared" si="62"/>
        <v>1</v>
      </c>
      <c r="DD87" s="85">
        <f t="shared" si="62"/>
        <v>1</v>
      </c>
      <c r="DE87" s="85">
        <f t="shared" si="62"/>
        <v>1</v>
      </c>
      <c r="DF87" s="85">
        <f t="shared" si="62"/>
        <v>1</v>
      </c>
      <c r="DG87" s="85">
        <f t="shared" si="62"/>
        <v>1</v>
      </c>
      <c r="DH87" s="85">
        <f t="shared" si="62"/>
        <v>1</v>
      </c>
      <c r="DI87" s="85">
        <f t="shared" si="62"/>
        <v>1</v>
      </c>
      <c r="DJ87" s="85">
        <f t="shared" si="62"/>
        <v>1</v>
      </c>
      <c r="DK87" s="85">
        <f t="shared" si="62"/>
        <v>1</v>
      </c>
      <c r="DL87" s="85">
        <f t="shared" si="62"/>
        <v>1</v>
      </c>
      <c r="DM87" s="85">
        <f t="shared" si="62"/>
        <v>1</v>
      </c>
      <c r="DN87" s="85">
        <f t="shared" si="62"/>
        <v>1</v>
      </c>
      <c r="DO87" s="85">
        <f t="shared" si="62"/>
        <v>1</v>
      </c>
      <c r="DP87" s="85">
        <f t="shared" si="62"/>
        <v>1</v>
      </c>
      <c r="DQ87" s="85">
        <f t="shared" si="62"/>
        <v>1</v>
      </c>
      <c r="DR87" s="85">
        <f t="shared" si="62"/>
        <v>1</v>
      </c>
      <c r="DS87" s="79" t="s">
        <v>32</v>
      </c>
    </row>
    <row r="88" spans="2:123" x14ac:dyDescent="0.45">
      <c r="B88" s="80">
        <f t="shared" si="56"/>
        <v>76</v>
      </c>
      <c r="C88" s="81">
        <f t="shared" si="55"/>
        <v>6.2499999999999947</v>
      </c>
      <c r="D88" s="82">
        <f t="shared" si="57"/>
        <v>75</v>
      </c>
      <c r="E88" s="83">
        <f t="shared" si="59"/>
        <v>1.3333333333333334E-2</v>
      </c>
      <c r="F88" s="85"/>
      <c r="G88" s="85">
        <f t="shared" si="60"/>
        <v>1.3333333333333334E-2</v>
      </c>
      <c r="H88" s="85">
        <f t="shared" si="60"/>
        <v>2.6666666666666668E-2</v>
      </c>
      <c r="I88" s="85">
        <f t="shared" si="60"/>
        <v>0.04</v>
      </c>
      <c r="J88" s="85">
        <f t="shared" si="60"/>
        <v>5.3333333333333337E-2</v>
      </c>
      <c r="K88" s="85">
        <f t="shared" si="60"/>
        <v>6.6666666666666666E-2</v>
      </c>
      <c r="L88" s="85">
        <f t="shared" si="60"/>
        <v>0.08</v>
      </c>
      <c r="M88" s="85">
        <f t="shared" si="60"/>
        <v>9.3333333333333338E-2</v>
      </c>
      <c r="N88" s="85">
        <f t="shared" si="60"/>
        <v>0.10666666666666667</v>
      </c>
      <c r="O88" s="85">
        <f t="shared" si="60"/>
        <v>0.12000000000000001</v>
      </c>
      <c r="P88" s="85">
        <f t="shared" si="60"/>
        <v>0.13333333333333333</v>
      </c>
      <c r="Q88" s="85">
        <f t="shared" si="60"/>
        <v>0.14666666666666667</v>
      </c>
      <c r="R88" s="85">
        <f t="shared" si="60"/>
        <v>0.16</v>
      </c>
      <c r="S88" s="85">
        <f t="shared" si="60"/>
        <v>0.17333333333333334</v>
      </c>
      <c r="T88" s="85">
        <f t="shared" si="60"/>
        <v>0.18666666666666668</v>
      </c>
      <c r="U88" s="85">
        <f t="shared" si="60"/>
        <v>0.2</v>
      </c>
      <c r="V88" s="85">
        <f t="shared" si="60"/>
        <v>0.21333333333333335</v>
      </c>
      <c r="W88" s="85">
        <f t="shared" ref="W88:AL103" si="65">IF(W$13&lt;$D88,$E88*W$13,1)</f>
        <v>0.22666666666666668</v>
      </c>
      <c r="X88" s="85">
        <f t="shared" si="65"/>
        <v>0.24000000000000002</v>
      </c>
      <c r="Y88" s="85">
        <f t="shared" si="65"/>
        <v>0.25333333333333335</v>
      </c>
      <c r="Z88" s="85">
        <f t="shared" si="65"/>
        <v>0.26666666666666666</v>
      </c>
      <c r="AA88" s="85">
        <f t="shared" si="65"/>
        <v>0.28000000000000003</v>
      </c>
      <c r="AB88" s="85">
        <f t="shared" si="65"/>
        <v>0.29333333333333333</v>
      </c>
      <c r="AC88" s="85">
        <f t="shared" si="65"/>
        <v>0.3066666666666667</v>
      </c>
      <c r="AD88" s="85">
        <f t="shared" si="65"/>
        <v>0.32</v>
      </c>
      <c r="AE88" s="85">
        <f t="shared" si="65"/>
        <v>0.33333333333333337</v>
      </c>
      <c r="AF88" s="85">
        <f t="shared" si="65"/>
        <v>0.34666666666666668</v>
      </c>
      <c r="AG88" s="85">
        <f t="shared" si="65"/>
        <v>0.36000000000000004</v>
      </c>
      <c r="AH88" s="85">
        <f t="shared" si="65"/>
        <v>0.37333333333333335</v>
      </c>
      <c r="AI88" s="85">
        <f t="shared" si="65"/>
        <v>0.38666666666666671</v>
      </c>
      <c r="AJ88" s="85">
        <f t="shared" si="65"/>
        <v>0.4</v>
      </c>
      <c r="AK88" s="85">
        <f t="shared" si="65"/>
        <v>0.41333333333333339</v>
      </c>
      <c r="AL88" s="85">
        <f t="shared" si="65"/>
        <v>0.42666666666666669</v>
      </c>
      <c r="AM88" s="85">
        <f t="shared" si="64"/>
        <v>0.44</v>
      </c>
      <c r="AN88" s="85">
        <f t="shared" si="64"/>
        <v>0.45333333333333337</v>
      </c>
      <c r="AO88" s="85">
        <f t="shared" si="64"/>
        <v>0.46666666666666667</v>
      </c>
      <c r="AP88" s="85">
        <f t="shared" si="64"/>
        <v>0.48000000000000004</v>
      </c>
      <c r="AQ88" s="85">
        <f t="shared" si="64"/>
        <v>0.49333333333333335</v>
      </c>
      <c r="AR88" s="85">
        <f t="shared" si="64"/>
        <v>0.50666666666666671</v>
      </c>
      <c r="AS88" s="85">
        <f t="shared" si="64"/>
        <v>0.52</v>
      </c>
      <c r="AT88" s="85">
        <f t="shared" si="64"/>
        <v>0.53333333333333333</v>
      </c>
      <c r="AU88" s="85">
        <f t="shared" si="64"/>
        <v>0.54666666666666675</v>
      </c>
      <c r="AV88" s="85">
        <f t="shared" si="64"/>
        <v>0.56000000000000005</v>
      </c>
      <c r="AW88" s="85">
        <f t="shared" si="64"/>
        <v>0.57333333333333336</v>
      </c>
      <c r="AX88" s="85">
        <f t="shared" si="64"/>
        <v>0.58666666666666667</v>
      </c>
      <c r="AY88" s="85">
        <f t="shared" si="64"/>
        <v>0.60000000000000009</v>
      </c>
      <c r="AZ88" s="85">
        <f t="shared" si="64"/>
        <v>0.6133333333333334</v>
      </c>
      <c r="BA88" s="85">
        <f t="shared" si="64"/>
        <v>0.62666666666666671</v>
      </c>
      <c r="BB88" s="85">
        <f t="shared" si="52"/>
        <v>0.64</v>
      </c>
      <c r="BC88" s="85">
        <f t="shared" si="52"/>
        <v>0.65333333333333332</v>
      </c>
      <c r="BD88" s="85">
        <f t="shared" si="52"/>
        <v>0.66666666666666674</v>
      </c>
      <c r="BE88" s="85">
        <f t="shared" si="52"/>
        <v>0.68</v>
      </c>
      <c r="BF88" s="85">
        <f t="shared" si="52"/>
        <v>0.69333333333333336</v>
      </c>
      <c r="BG88" s="85">
        <f t="shared" si="52"/>
        <v>0.70666666666666667</v>
      </c>
      <c r="BH88" s="85">
        <f t="shared" si="52"/>
        <v>0.72000000000000008</v>
      </c>
      <c r="BI88" s="85">
        <f t="shared" si="52"/>
        <v>0.73333333333333339</v>
      </c>
      <c r="BJ88" s="85">
        <f t="shared" si="52"/>
        <v>0.7466666666666667</v>
      </c>
      <c r="BK88" s="85">
        <f t="shared" si="52"/>
        <v>0.76</v>
      </c>
      <c r="BL88" s="85">
        <f t="shared" si="52"/>
        <v>0.77333333333333343</v>
      </c>
      <c r="BM88" s="85">
        <f t="shared" si="52"/>
        <v>0.78666666666666674</v>
      </c>
      <c r="BN88" s="85">
        <f t="shared" si="52"/>
        <v>0.8</v>
      </c>
      <c r="BO88" s="85">
        <f t="shared" si="52"/>
        <v>0.81333333333333335</v>
      </c>
      <c r="BP88" s="85">
        <f t="shared" si="52"/>
        <v>0.82666666666666677</v>
      </c>
      <c r="BQ88" s="85">
        <f t="shared" si="50"/>
        <v>0.84000000000000008</v>
      </c>
      <c r="BR88" s="85">
        <f t="shared" si="50"/>
        <v>0.85333333333333339</v>
      </c>
      <c r="BS88" s="85">
        <f t="shared" si="50"/>
        <v>0.8666666666666667</v>
      </c>
      <c r="BT88" s="85">
        <f t="shared" si="50"/>
        <v>0.88</v>
      </c>
      <c r="BU88" s="85">
        <f t="shared" si="50"/>
        <v>0.89333333333333342</v>
      </c>
      <c r="BV88" s="85">
        <f t="shared" si="50"/>
        <v>0.90666666666666673</v>
      </c>
      <c r="BW88" s="85">
        <f t="shared" si="50"/>
        <v>0.92</v>
      </c>
      <c r="BX88" s="85">
        <f t="shared" si="50"/>
        <v>0.93333333333333335</v>
      </c>
      <c r="BY88" s="85">
        <f t="shared" si="50"/>
        <v>0.94666666666666677</v>
      </c>
      <c r="BZ88" s="85">
        <f t="shared" si="50"/>
        <v>0.96000000000000008</v>
      </c>
      <c r="CA88" s="85">
        <f t="shared" si="50"/>
        <v>0.97333333333333338</v>
      </c>
      <c r="CB88" s="85">
        <f t="shared" si="50"/>
        <v>0.98666666666666669</v>
      </c>
      <c r="CC88" s="85">
        <f t="shared" si="50"/>
        <v>1</v>
      </c>
      <c r="CD88" s="85">
        <f t="shared" ref="CD88:DR94" si="66">IF(CD$13&lt;$D88,$E88*CD$13,1)</f>
        <v>1</v>
      </c>
      <c r="CE88" s="85">
        <f t="shared" si="66"/>
        <v>1</v>
      </c>
      <c r="CF88" s="85">
        <f t="shared" si="66"/>
        <v>1</v>
      </c>
      <c r="CG88" s="85">
        <f t="shared" si="66"/>
        <v>1</v>
      </c>
      <c r="CH88" s="85">
        <f t="shared" si="66"/>
        <v>1</v>
      </c>
      <c r="CI88" s="85">
        <f t="shared" si="66"/>
        <v>1</v>
      </c>
      <c r="CJ88" s="85">
        <f t="shared" si="66"/>
        <v>1</v>
      </c>
      <c r="CK88" s="85">
        <f t="shared" si="66"/>
        <v>1</v>
      </c>
      <c r="CL88" s="85">
        <f t="shared" si="66"/>
        <v>1</v>
      </c>
      <c r="CM88" s="85">
        <f t="shared" si="66"/>
        <v>1</v>
      </c>
      <c r="CN88" s="85">
        <f t="shared" si="66"/>
        <v>1</v>
      </c>
      <c r="CO88" s="85">
        <f t="shared" si="66"/>
        <v>1</v>
      </c>
      <c r="CP88" s="85">
        <f t="shared" si="66"/>
        <v>1</v>
      </c>
      <c r="CQ88" s="85">
        <f t="shared" si="66"/>
        <v>1</v>
      </c>
      <c r="CR88" s="85">
        <f t="shared" si="66"/>
        <v>1</v>
      </c>
      <c r="CS88" s="85">
        <f t="shared" si="66"/>
        <v>1</v>
      </c>
      <c r="CT88" s="85">
        <f t="shared" si="66"/>
        <v>1</v>
      </c>
      <c r="CU88" s="85">
        <f t="shared" si="66"/>
        <v>1</v>
      </c>
      <c r="CV88" s="85">
        <f t="shared" si="66"/>
        <v>1</v>
      </c>
      <c r="CW88" s="85">
        <f t="shared" si="66"/>
        <v>1</v>
      </c>
      <c r="CX88" s="85">
        <f t="shared" si="66"/>
        <v>1</v>
      </c>
      <c r="CY88" s="85">
        <f t="shared" si="66"/>
        <v>1</v>
      </c>
      <c r="CZ88" s="85">
        <f t="shared" si="66"/>
        <v>1</v>
      </c>
      <c r="DA88" s="85">
        <f t="shared" si="66"/>
        <v>1</v>
      </c>
      <c r="DB88" s="85">
        <f t="shared" si="66"/>
        <v>1</v>
      </c>
      <c r="DC88" s="85">
        <f t="shared" si="66"/>
        <v>1</v>
      </c>
      <c r="DD88" s="85">
        <f t="shared" si="66"/>
        <v>1</v>
      </c>
      <c r="DE88" s="85">
        <f t="shared" si="66"/>
        <v>1</v>
      </c>
      <c r="DF88" s="85">
        <f t="shared" si="66"/>
        <v>1</v>
      </c>
      <c r="DG88" s="85">
        <f t="shared" si="66"/>
        <v>1</v>
      </c>
      <c r="DH88" s="85">
        <f t="shared" si="66"/>
        <v>1</v>
      </c>
      <c r="DI88" s="85">
        <f t="shared" si="66"/>
        <v>1</v>
      </c>
      <c r="DJ88" s="85">
        <f t="shared" si="66"/>
        <v>1</v>
      </c>
      <c r="DK88" s="85">
        <f t="shared" si="66"/>
        <v>1</v>
      </c>
      <c r="DL88" s="85">
        <f t="shared" si="66"/>
        <v>1</v>
      </c>
      <c r="DM88" s="85">
        <f t="shared" si="66"/>
        <v>1</v>
      </c>
      <c r="DN88" s="85">
        <f t="shared" si="66"/>
        <v>1</v>
      </c>
      <c r="DO88" s="85">
        <f t="shared" si="66"/>
        <v>1</v>
      </c>
      <c r="DP88" s="85">
        <f t="shared" si="66"/>
        <v>1</v>
      </c>
      <c r="DQ88" s="85">
        <f t="shared" si="66"/>
        <v>1</v>
      </c>
      <c r="DR88" s="85">
        <f t="shared" si="66"/>
        <v>1</v>
      </c>
      <c r="DS88" s="79" t="s">
        <v>32</v>
      </c>
    </row>
    <row r="89" spans="2:123" x14ac:dyDescent="0.45">
      <c r="B89" s="80">
        <f t="shared" si="56"/>
        <v>77</v>
      </c>
      <c r="C89" s="81">
        <f t="shared" si="55"/>
        <v>6.3333333333333277</v>
      </c>
      <c r="D89" s="82">
        <f t="shared" si="57"/>
        <v>76</v>
      </c>
      <c r="E89" s="83">
        <f t="shared" si="59"/>
        <v>1.3157894736842105E-2</v>
      </c>
      <c r="F89" s="85"/>
      <c r="G89" s="85">
        <f t="shared" si="60"/>
        <v>1.3157894736842105E-2</v>
      </c>
      <c r="H89" s="85">
        <f t="shared" si="60"/>
        <v>2.6315789473684209E-2</v>
      </c>
      <c r="I89" s="85">
        <f t="shared" si="60"/>
        <v>3.9473684210526314E-2</v>
      </c>
      <c r="J89" s="85">
        <f t="shared" si="60"/>
        <v>5.2631578947368418E-2</v>
      </c>
      <c r="K89" s="85">
        <f t="shared" si="60"/>
        <v>6.5789473684210523E-2</v>
      </c>
      <c r="L89" s="85">
        <f t="shared" si="60"/>
        <v>7.8947368421052627E-2</v>
      </c>
      <c r="M89" s="85">
        <f t="shared" si="60"/>
        <v>9.2105263157894732E-2</v>
      </c>
      <c r="N89" s="85">
        <f t="shared" si="60"/>
        <v>0.10526315789473684</v>
      </c>
      <c r="O89" s="85">
        <f t="shared" si="60"/>
        <v>0.11842105263157894</v>
      </c>
      <c r="P89" s="85">
        <f t="shared" si="60"/>
        <v>0.13157894736842105</v>
      </c>
      <c r="Q89" s="85">
        <f t="shared" si="60"/>
        <v>0.14473684210526316</v>
      </c>
      <c r="R89" s="85">
        <f t="shared" si="60"/>
        <v>0.15789473684210525</v>
      </c>
      <c r="S89" s="85">
        <f t="shared" si="60"/>
        <v>0.17105263157894735</v>
      </c>
      <c r="T89" s="85">
        <f t="shared" si="60"/>
        <v>0.18421052631578946</v>
      </c>
      <c r="U89" s="85">
        <f t="shared" si="60"/>
        <v>0.19736842105263158</v>
      </c>
      <c r="V89" s="85">
        <f t="shared" si="60"/>
        <v>0.21052631578947367</v>
      </c>
      <c r="W89" s="85">
        <f t="shared" si="65"/>
        <v>0.22368421052631576</v>
      </c>
      <c r="X89" s="85">
        <f t="shared" si="65"/>
        <v>0.23684210526315788</v>
      </c>
      <c r="Y89" s="85">
        <f t="shared" si="65"/>
        <v>0.25</v>
      </c>
      <c r="Z89" s="85">
        <f t="shared" si="65"/>
        <v>0.26315789473684209</v>
      </c>
      <c r="AA89" s="85">
        <f t="shared" si="65"/>
        <v>0.27631578947368418</v>
      </c>
      <c r="AB89" s="85">
        <f t="shared" si="65"/>
        <v>0.28947368421052633</v>
      </c>
      <c r="AC89" s="85">
        <f t="shared" si="65"/>
        <v>0.30263157894736842</v>
      </c>
      <c r="AD89" s="85">
        <f t="shared" si="65"/>
        <v>0.31578947368421051</v>
      </c>
      <c r="AE89" s="85">
        <f t="shared" si="65"/>
        <v>0.3289473684210526</v>
      </c>
      <c r="AF89" s="85">
        <f t="shared" si="65"/>
        <v>0.34210526315789469</v>
      </c>
      <c r="AG89" s="85">
        <f t="shared" si="65"/>
        <v>0.35526315789473684</v>
      </c>
      <c r="AH89" s="85">
        <f t="shared" si="65"/>
        <v>0.36842105263157893</v>
      </c>
      <c r="AI89" s="85">
        <f t="shared" si="65"/>
        <v>0.38157894736842102</v>
      </c>
      <c r="AJ89" s="85">
        <f t="shared" si="65"/>
        <v>0.39473684210526316</v>
      </c>
      <c r="AK89" s="85">
        <f t="shared" si="65"/>
        <v>0.40789473684210525</v>
      </c>
      <c r="AL89" s="85">
        <f t="shared" si="65"/>
        <v>0.42105263157894735</v>
      </c>
      <c r="AM89" s="85">
        <f t="shared" si="64"/>
        <v>0.43421052631578944</v>
      </c>
      <c r="AN89" s="85">
        <f t="shared" si="64"/>
        <v>0.44736842105263153</v>
      </c>
      <c r="AO89" s="85">
        <f t="shared" si="64"/>
        <v>0.46052631578947367</v>
      </c>
      <c r="AP89" s="85">
        <f t="shared" si="64"/>
        <v>0.47368421052631576</v>
      </c>
      <c r="AQ89" s="85">
        <f t="shared" si="64"/>
        <v>0.48684210526315785</v>
      </c>
      <c r="AR89" s="85">
        <f t="shared" si="64"/>
        <v>0.5</v>
      </c>
      <c r="AS89" s="85">
        <f t="shared" si="64"/>
        <v>0.51315789473684204</v>
      </c>
      <c r="AT89" s="85">
        <f t="shared" si="64"/>
        <v>0.52631578947368418</v>
      </c>
      <c r="AU89" s="85">
        <f t="shared" si="64"/>
        <v>0.53947368421052633</v>
      </c>
      <c r="AV89" s="85">
        <f t="shared" si="64"/>
        <v>0.55263157894736836</v>
      </c>
      <c r="AW89" s="85">
        <f t="shared" si="64"/>
        <v>0.56578947368421051</v>
      </c>
      <c r="AX89" s="85">
        <f t="shared" si="64"/>
        <v>0.57894736842105265</v>
      </c>
      <c r="AY89" s="85">
        <f t="shared" si="64"/>
        <v>0.59210526315789469</v>
      </c>
      <c r="AZ89" s="85">
        <f t="shared" si="64"/>
        <v>0.60526315789473684</v>
      </c>
      <c r="BA89" s="85">
        <f t="shared" si="64"/>
        <v>0.61842105263157887</v>
      </c>
      <c r="BB89" s="85">
        <f t="shared" si="64"/>
        <v>0.63157894736842102</v>
      </c>
      <c r="BC89" s="85">
        <f t="shared" ref="BC89:BR104" si="67">IF(BC$13&lt;$D89,$E89*BC$13,1)</f>
        <v>0.64473684210526316</v>
      </c>
      <c r="BD89" s="85">
        <f t="shared" si="67"/>
        <v>0.6578947368421052</v>
      </c>
      <c r="BE89" s="85">
        <f t="shared" si="67"/>
        <v>0.67105263157894735</v>
      </c>
      <c r="BF89" s="85">
        <f t="shared" si="67"/>
        <v>0.68421052631578938</v>
      </c>
      <c r="BG89" s="85">
        <f t="shared" si="67"/>
        <v>0.69736842105263153</v>
      </c>
      <c r="BH89" s="85">
        <f t="shared" si="67"/>
        <v>0.71052631578947367</v>
      </c>
      <c r="BI89" s="85">
        <f t="shared" si="67"/>
        <v>0.72368421052631571</v>
      </c>
      <c r="BJ89" s="85">
        <f t="shared" si="67"/>
        <v>0.73684210526315785</v>
      </c>
      <c r="BK89" s="85">
        <f t="shared" si="67"/>
        <v>0.75</v>
      </c>
      <c r="BL89" s="85">
        <f t="shared" si="67"/>
        <v>0.76315789473684204</v>
      </c>
      <c r="BM89" s="85">
        <f t="shared" si="67"/>
        <v>0.77631578947368418</v>
      </c>
      <c r="BN89" s="85">
        <f t="shared" si="67"/>
        <v>0.78947368421052633</v>
      </c>
      <c r="BO89" s="85">
        <f t="shared" si="67"/>
        <v>0.80263157894736836</v>
      </c>
      <c r="BP89" s="85">
        <f t="shared" si="67"/>
        <v>0.81578947368421051</v>
      </c>
      <c r="BQ89" s="85">
        <f t="shared" si="67"/>
        <v>0.82894736842105254</v>
      </c>
      <c r="BR89" s="85">
        <f t="shared" si="67"/>
        <v>0.84210526315789469</v>
      </c>
      <c r="BS89" s="85">
        <f t="shared" ref="BS89:CH104" si="68">IF(BS$13&lt;$D89,$E89*BS$13,1)</f>
        <v>0.85526315789473684</v>
      </c>
      <c r="BT89" s="85">
        <f t="shared" si="68"/>
        <v>0.86842105263157887</v>
      </c>
      <c r="BU89" s="85">
        <f t="shared" si="68"/>
        <v>0.88157894736842102</v>
      </c>
      <c r="BV89" s="85">
        <f t="shared" si="68"/>
        <v>0.89473684210526305</v>
      </c>
      <c r="BW89" s="85">
        <f t="shared" si="68"/>
        <v>0.9078947368421052</v>
      </c>
      <c r="BX89" s="85">
        <f t="shared" si="68"/>
        <v>0.92105263157894735</v>
      </c>
      <c r="BY89" s="85">
        <f t="shared" si="68"/>
        <v>0.93421052631578938</v>
      </c>
      <c r="BZ89" s="85">
        <f t="shared" si="68"/>
        <v>0.94736842105263153</v>
      </c>
      <c r="CA89" s="85">
        <f t="shared" si="68"/>
        <v>0.96052631578947367</v>
      </c>
      <c r="CB89" s="85">
        <f t="shared" si="68"/>
        <v>0.97368421052631571</v>
      </c>
      <c r="CC89" s="85">
        <f t="shared" si="68"/>
        <v>0.98684210526315785</v>
      </c>
      <c r="CD89" s="85">
        <f t="shared" si="68"/>
        <v>1</v>
      </c>
      <c r="CE89" s="85">
        <f t="shared" si="68"/>
        <v>1</v>
      </c>
      <c r="CF89" s="85">
        <f t="shared" si="68"/>
        <v>1</v>
      </c>
      <c r="CG89" s="85">
        <f t="shared" si="68"/>
        <v>1</v>
      </c>
      <c r="CH89" s="85">
        <f t="shared" si="68"/>
        <v>1</v>
      </c>
      <c r="CI89" s="85">
        <f t="shared" si="66"/>
        <v>1</v>
      </c>
      <c r="CJ89" s="85">
        <f t="shared" si="66"/>
        <v>1</v>
      </c>
      <c r="CK89" s="85">
        <f t="shared" si="66"/>
        <v>1</v>
      </c>
      <c r="CL89" s="85">
        <f t="shared" si="66"/>
        <v>1</v>
      </c>
      <c r="CM89" s="85">
        <f t="shared" si="66"/>
        <v>1</v>
      </c>
      <c r="CN89" s="85">
        <f t="shared" si="66"/>
        <v>1</v>
      </c>
      <c r="CO89" s="85">
        <f t="shared" si="66"/>
        <v>1</v>
      </c>
      <c r="CP89" s="85">
        <f t="shared" si="66"/>
        <v>1</v>
      </c>
      <c r="CQ89" s="85">
        <f t="shared" si="66"/>
        <v>1</v>
      </c>
      <c r="CR89" s="85">
        <f t="shared" si="66"/>
        <v>1</v>
      </c>
      <c r="CS89" s="85">
        <f t="shared" si="66"/>
        <v>1</v>
      </c>
      <c r="CT89" s="85">
        <f t="shared" si="66"/>
        <v>1</v>
      </c>
      <c r="CU89" s="85">
        <f t="shared" si="66"/>
        <v>1</v>
      </c>
      <c r="CV89" s="85">
        <f t="shared" si="66"/>
        <v>1</v>
      </c>
      <c r="CW89" s="85">
        <f t="shared" si="66"/>
        <v>1</v>
      </c>
      <c r="CX89" s="85">
        <f t="shared" si="66"/>
        <v>1</v>
      </c>
      <c r="CY89" s="85">
        <f t="shared" si="66"/>
        <v>1</v>
      </c>
      <c r="CZ89" s="85">
        <f t="shared" si="66"/>
        <v>1</v>
      </c>
      <c r="DA89" s="85">
        <f t="shared" si="66"/>
        <v>1</v>
      </c>
      <c r="DB89" s="85">
        <f t="shared" si="66"/>
        <v>1</v>
      </c>
      <c r="DC89" s="85">
        <f t="shared" si="66"/>
        <v>1</v>
      </c>
      <c r="DD89" s="85">
        <f t="shared" si="66"/>
        <v>1</v>
      </c>
      <c r="DE89" s="85">
        <f t="shared" si="66"/>
        <v>1</v>
      </c>
      <c r="DF89" s="85">
        <f t="shared" si="66"/>
        <v>1</v>
      </c>
      <c r="DG89" s="85">
        <f t="shared" si="66"/>
        <v>1</v>
      </c>
      <c r="DH89" s="85">
        <f t="shared" si="66"/>
        <v>1</v>
      </c>
      <c r="DI89" s="85">
        <f t="shared" si="66"/>
        <v>1</v>
      </c>
      <c r="DJ89" s="85">
        <f t="shared" si="66"/>
        <v>1</v>
      </c>
      <c r="DK89" s="85">
        <f t="shared" si="66"/>
        <v>1</v>
      </c>
      <c r="DL89" s="85">
        <f t="shared" si="66"/>
        <v>1</v>
      </c>
      <c r="DM89" s="85">
        <f t="shared" si="66"/>
        <v>1</v>
      </c>
      <c r="DN89" s="85">
        <f t="shared" si="66"/>
        <v>1</v>
      </c>
      <c r="DO89" s="85">
        <f t="shared" si="66"/>
        <v>1</v>
      </c>
      <c r="DP89" s="85">
        <f t="shared" si="66"/>
        <v>1</v>
      </c>
      <c r="DQ89" s="85">
        <f t="shared" si="66"/>
        <v>1</v>
      </c>
      <c r="DR89" s="85">
        <f t="shared" si="66"/>
        <v>1</v>
      </c>
      <c r="DS89" s="79" t="s">
        <v>32</v>
      </c>
    </row>
    <row r="90" spans="2:123" x14ac:dyDescent="0.45">
      <c r="B90" s="80">
        <f t="shared" si="56"/>
        <v>78</v>
      </c>
      <c r="C90" s="81">
        <f t="shared" si="55"/>
        <v>6.4166666666666607</v>
      </c>
      <c r="D90" s="82">
        <f t="shared" si="57"/>
        <v>77</v>
      </c>
      <c r="E90" s="83">
        <f t="shared" si="59"/>
        <v>1.2987012987012988E-2</v>
      </c>
      <c r="F90" s="85"/>
      <c r="G90" s="85">
        <f t="shared" si="60"/>
        <v>1.2987012987012988E-2</v>
      </c>
      <c r="H90" s="85">
        <f t="shared" si="60"/>
        <v>2.5974025974025976E-2</v>
      </c>
      <c r="I90" s="85">
        <f t="shared" si="60"/>
        <v>3.896103896103896E-2</v>
      </c>
      <c r="J90" s="85">
        <f t="shared" si="60"/>
        <v>5.1948051948051951E-2</v>
      </c>
      <c r="K90" s="85">
        <f t="shared" si="60"/>
        <v>6.4935064935064943E-2</v>
      </c>
      <c r="L90" s="85">
        <f t="shared" si="60"/>
        <v>7.792207792207792E-2</v>
      </c>
      <c r="M90" s="85">
        <f t="shared" si="60"/>
        <v>9.0909090909090912E-2</v>
      </c>
      <c r="N90" s="85">
        <f t="shared" si="60"/>
        <v>0.1038961038961039</v>
      </c>
      <c r="O90" s="85">
        <f t="shared" si="60"/>
        <v>0.11688311688311689</v>
      </c>
      <c r="P90" s="85">
        <f t="shared" si="60"/>
        <v>0.12987012987012989</v>
      </c>
      <c r="Q90" s="85">
        <f t="shared" si="60"/>
        <v>0.14285714285714288</v>
      </c>
      <c r="R90" s="85">
        <f t="shared" si="60"/>
        <v>0.15584415584415584</v>
      </c>
      <c r="S90" s="85">
        <f t="shared" si="60"/>
        <v>0.16883116883116883</v>
      </c>
      <c r="T90" s="85">
        <f t="shared" si="60"/>
        <v>0.18181818181818182</v>
      </c>
      <c r="U90" s="85">
        <f t="shared" si="60"/>
        <v>0.19480519480519481</v>
      </c>
      <c r="V90" s="85">
        <f t="shared" si="60"/>
        <v>0.20779220779220781</v>
      </c>
      <c r="W90" s="85">
        <f t="shared" si="65"/>
        <v>0.2207792207792208</v>
      </c>
      <c r="X90" s="85">
        <f t="shared" si="65"/>
        <v>0.23376623376623379</v>
      </c>
      <c r="Y90" s="85">
        <f t="shared" si="65"/>
        <v>0.24675324675324678</v>
      </c>
      <c r="Z90" s="85">
        <f t="shared" si="65"/>
        <v>0.25974025974025977</v>
      </c>
      <c r="AA90" s="85">
        <f t="shared" si="65"/>
        <v>0.27272727272727276</v>
      </c>
      <c r="AB90" s="85">
        <f t="shared" si="65"/>
        <v>0.28571428571428575</v>
      </c>
      <c r="AC90" s="85">
        <f t="shared" si="65"/>
        <v>0.29870129870129875</v>
      </c>
      <c r="AD90" s="85">
        <f t="shared" si="65"/>
        <v>0.31168831168831168</v>
      </c>
      <c r="AE90" s="85">
        <f t="shared" si="65"/>
        <v>0.32467532467532467</v>
      </c>
      <c r="AF90" s="85">
        <f t="shared" si="65"/>
        <v>0.33766233766233766</v>
      </c>
      <c r="AG90" s="85">
        <f t="shared" si="65"/>
        <v>0.35064935064935066</v>
      </c>
      <c r="AH90" s="85">
        <f t="shared" si="65"/>
        <v>0.36363636363636365</v>
      </c>
      <c r="AI90" s="85">
        <f t="shared" si="65"/>
        <v>0.37662337662337664</v>
      </c>
      <c r="AJ90" s="85">
        <f t="shared" si="65"/>
        <v>0.38961038961038963</v>
      </c>
      <c r="AK90" s="85">
        <f t="shared" si="65"/>
        <v>0.40259740259740262</v>
      </c>
      <c r="AL90" s="85">
        <f t="shared" si="65"/>
        <v>0.41558441558441561</v>
      </c>
      <c r="AM90" s="85">
        <f t="shared" si="64"/>
        <v>0.4285714285714286</v>
      </c>
      <c r="AN90" s="85">
        <f t="shared" si="64"/>
        <v>0.44155844155844159</v>
      </c>
      <c r="AO90" s="85">
        <f t="shared" si="64"/>
        <v>0.45454545454545459</v>
      </c>
      <c r="AP90" s="85">
        <f t="shared" si="64"/>
        <v>0.46753246753246758</v>
      </c>
      <c r="AQ90" s="85">
        <f t="shared" si="64"/>
        <v>0.48051948051948057</v>
      </c>
      <c r="AR90" s="85">
        <f t="shared" si="64"/>
        <v>0.49350649350649356</v>
      </c>
      <c r="AS90" s="85">
        <f t="shared" si="64"/>
        <v>0.50649350649350655</v>
      </c>
      <c r="AT90" s="85">
        <f t="shared" si="64"/>
        <v>0.51948051948051954</v>
      </c>
      <c r="AU90" s="85">
        <f t="shared" si="64"/>
        <v>0.53246753246753253</v>
      </c>
      <c r="AV90" s="85">
        <f t="shared" si="64"/>
        <v>0.54545454545454553</v>
      </c>
      <c r="AW90" s="85">
        <f t="shared" si="64"/>
        <v>0.55844155844155852</v>
      </c>
      <c r="AX90" s="85">
        <f t="shared" si="64"/>
        <v>0.57142857142857151</v>
      </c>
      <c r="AY90" s="85">
        <f t="shared" si="64"/>
        <v>0.5844155844155845</v>
      </c>
      <c r="AZ90" s="85">
        <f t="shared" si="64"/>
        <v>0.59740259740259749</v>
      </c>
      <c r="BA90" s="85">
        <f t="shared" si="64"/>
        <v>0.61038961038961048</v>
      </c>
      <c r="BB90" s="85">
        <f t="shared" si="64"/>
        <v>0.62337662337662336</v>
      </c>
      <c r="BC90" s="85">
        <f t="shared" si="67"/>
        <v>0.63636363636363635</v>
      </c>
      <c r="BD90" s="85">
        <f t="shared" si="67"/>
        <v>0.64935064935064934</v>
      </c>
      <c r="BE90" s="85">
        <f t="shared" si="67"/>
        <v>0.66233766233766234</v>
      </c>
      <c r="BF90" s="85">
        <f t="shared" si="67"/>
        <v>0.67532467532467533</v>
      </c>
      <c r="BG90" s="85">
        <f t="shared" si="67"/>
        <v>0.68831168831168832</v>
      </c>
      <c r="BH90" s="85">
        <f t="shared" si="67"/>
        <v>0.70129870129870131</v>
      </c>
      <c r="BI90" s="85">
        <f t="shared" si="67"/>
        <v>0.7142857142857143</v>
      </c>
      <c r="BJ90" s="85">
        <f t="shared" si="67"/>
        <v>0.72727272727272729</v>
      </c>
      <c r="BK90" s="85">
        <f t="shared" si="67"/>
        <v>0.74025974025974028</v>
      </c>
      <c r="BL90" s="85">
        <f t="shared" si="67"/>
        <v>0.75324675324675328</v>
      </c>
      <c r="BM90" s="85">
        <f t="shared" si="67"/>
        <v>0.76623376623376627</v>
      </c>
      <c r="BN90" s="85">
        <f t="shared" si="67"/>
        <v>0.77922077922077926</v>
      </c>
      <c r="BO90" s="85">
        <f t="shared" si="67"/>
        <v>0.79220779220779225</v>
      </c>
      <c r="BP90" s="85">
        <f t="shared" si="67"/>
        <v>0.80519480519480524</v>
      </c>
      <c r="BQ90" s="85">
        <f t="shared" si="67"/>
        <v>0.81818181818181823</v>
      </c>
      <c r="BR90" s="85">
        <f t="shared" si="67"/>
        <v>0.83116883116883122</v>
      </c>
      <c r="BS90" s="85">
        <f t="shared" si="68"/>
        <v>0.84415584415584421</v>
      </c>
      <c r="BT90" s="85">
        <f t="shared" si="68"/>
        <v>0.85714285714285721</v>
      </c>
      <c r="BU90" s="85">
        <f t="shared" si="68"/>
        <v>0.8701298701298702</v>
      </c>
      <c r="BV90" s="85">
        <f t="shared" si="68"/>
        <v>0.88311688311688319</v>
      </c>
      <c r="BW90" s="85">
        <f t="shared" si="68"/>
        <v>0.89610389610389618</v>
      </c>
      <c r="BX90" s="85">
        <f t="shared" si="68"/>
        <v>0.90909090909090917</v>
      </c>
      <c r="BY90" s="85">
        <f t="shared" si="68"/>
        <v>0.92207792207792216</v>
      </c>
      <c r="BZ90" s="85">
        <f t="shared" si="68"/>
        <v>0.93506493506493515</v>
      </c>
      <c r="CA90" s="85">
        <f t="shared" si="68"/>
        <v>0.94805194805194815</v>
      </c>
      <c r="CB90" s="85">
        <f t="shared" si="68"/>
        <v>0.96103896103896114</v>
      </c>
      <c r="CC90" s="85">
        <f t="shared" si="68"/>
        <v>0.97402597402597413</v>
      </c>
      <c r="CD90" s="85">
        <f t="shared" si="68"/>
        <v>0.98701298701298712</v>
      </c>
      <c r="CE90" s="85">
        <f t="shared" si="68"/>
        <v>1</v>
      </c>
      <c r="CF90" s="85">
        <f t="shared" si="68"/>
        <v>1</v>
      </c>
      <c r="CG90" s="85">
        <f t="shared" si="68"/>
        <v>1</v>
      </c>
      <c r="CH90" s="85">
        <f t="shared" si="68"/>
        <v>1</v>
      </c>
      <c r="CI90" s="85">
        <f t="shared" si="66"/>
        <v>1</v>
      </c>
      <c r="CJ90" s="85">
        <f t="shared" si="66"/>
        <v>1</v>
      </c>
      <c r="CK90" s="85">
        <f t="shared" si="66"/>
        <v>1</v>
      </c>
      <c r="CL90" s="85">
        <f t="shared" si="66"/>
        <v>1</v>
      </c>
      <c r="CM90" s="85">
        <f t="shared" si="66"/>
        <v>1</v>
      </c>
      <c r="CN90" s="85">
        <f t="shared" si="66"/>
        <v>1</v>
      </c>
      <c r="CO90" s="85">
        <f t="shared" si="66"/>
        <v>1</v>
      </c>
      <c r="CP90" s="85">
        <f t="shared" si="66"/>
        <v>1</v>
      </c>
      <c r="CQ90" s="85">
        <f t="shared" si="66"/>
        <v>1</v>
      </c>
      <c r="CR90" s="85">
        <f t="shared" si="66"/>
        <v>1</v>
      </c>
      <c r="CS90" s="85">
        <f t="shared" si="66"/>
        <v>1</v>
      </c>
      <c r="CT90" s="85">
        <f t="shared" si="66"/>
        <v>1</v>
      </c>
      <c r="CU90" s="85">
        <f t="shared" si="66"/>
        <v>1</v>
      </c>
      <c r="CV90" s="85">
        <f t="shared" si="66"/>
        <v>1</v>
      </c>
      <c r="CW90" s="85">
        <f t="shared" si="66"/>
        <v>1</v>
      </c>
      <c r="CX90" s="85">
        <f t="shared" si="66"/>
        <v>1</v>
      </c>
      <c r="CY90" s="85">
        <f t="shared" si="66"/>
        <v>1</v>
      </c>
      <c r="CZ90" s="85">
        <f t="shared" si="66"/>
        <v>1</v>
      </c>
      <c r="DA90" s="85">
        <f t="shared" si="66"/>
        <v>1</v>
      </c>
      <c r="DB90" s="85">
        <f t="shared" si="66"/>
        <v>1</v>
      </c>
      <c r="DC90" s="85">
        <f t="shared" si="66"/>
        <v>1</v>
      </c>
      <c r="DD90" s="85">
        <f t="shared" si="66"/>
        <v>1</v>
      </c>
      <c r="DE90" s="85">
        <f t="shared" si="66"/>
        <v>1</v>
      </c>
      <c r="DF90" s="85">
        <f t="shared" si="66"/>
        <v>1</v>
      </c>
      <c r="DG90" s="85">
        <f t="shared" si="66"/>
        <v>1</v>
      </c>
      <c r="DH90" s="85">
        <f t="shared" si="66"/>
        <v>1</v>
      </c>
      <c r="DI90" s="85">
        <f t="shared" si="66"/>
        <v>1</v>
      </c>
      <c r="DJ90" s="85">
        <f t="shared" si="66"/>
        <v>1</v>
      </c>
      <c r="DK90" s="85">
        <f t="shared" si="66"/>
        <v>1</v>
      </c>
      <c r="DL90" s="85">
        <f t="shared" si="66"/>
        <v>1</v>
      </c>
      <c r="DM90" s="85">
        <f t="shared" si="66"/>
        <v>1</v>
      </c>
      <c r="DN90" s="85">
        <f t="shared" si="66"/>
        <v>1</v>
      </c>
      <c r="DO90" s="85">
        <f t="shared" si="66"/>
        <v>1</v>
      </c>
      <c r="DP90" s="85">
        <f t="shared" si="66"/>
        <v>1</v>
      </c>
      <c r="DQ90" s="85">
        <f t="shared" si="66"/>
        <v>1</v>
      </c>
      <c r="DR90" s="85">
        <f t="shared" si="66"/>
        <v>1</v>
      </c>
      <c r="DS90" s="79" t="s">
        <v>32</v>
      </c>
    </row>
    <row r="91" spans="2:123" x14ac:dyDescent="0.45">
      <c r="B91" s="80">
        <f t="shared" si="56"/>
        <v>79</v>
      </c>
      <c r="C91" s="81">
        <f t="shared" si="55"/>
        <v>6.4999999999999938</v>
      </c>
      <c r="D91" s="82">
        <f t="shared" si="57"/>
        <v>78</v>
      </c>
      <c r="E91" s="83">
        <f t="shared" si="59"/>
        <v>1.282051282051282E-2</v>
      </c>
      <c r="F91" s="85"/>
      <c r="G91" s="85">
        <f t="shared" si="60"/>
        <v>1.282051282051282E-2</v>
      </c>
      <c r="H91" s="85">
        <f t="shared" si="60"/>
        <v>2.564102564102564E-2</v>
      </c>
      <c r="I91" s="85">
        <f t="shared" si="60"/>
        <v>3.8461538461538464E-2</v>
      </c>
      <c r="J91" s="85">
        <f t="shared" si="60"/>
        <v>5.128205128205128E-2</v>
      </c>
      <c r="K91" s="85">
        <f t="shared" si="60"/>
        <v>6.4102564102564097E-2</v>
      </c>
      <c r="L91" s="85">
        <f t="shared" si="60"/>
        <v>7.6923076923076927E-2</v>
      </c>
      <c r="M91" s="85">
        <f t="shared" si="60"/>
        <v>8.9743589743589744E-2</v>
      </c>
      <c r="N91" s="85">
        <f t="shared" si="60"/>
        <v>0.10256410256410256</v>
      </c>
      <c r="O91" s="85">
        <f t="shared" si="60"/>
        <v>0.11538461538461538</v>
      </c>
      <c r="P91" s="85">
        <f t="shared" si="60"/>
        <v>0.12820512820512819</v>
      </c>
      <c r="Q91" s="85">
        <f t="shared" si="60"/>
        <v>0.14102564102564102</v>
      </c>
      <c r="R91" s="85">
        <f t="shared" si="60"/>
        <v>0.15384615384615385</v>
      </c>
      <c r="S91" s="85">
        <f t="shared" si="60"/>
        <v>0.16666666666666666</v>
      </c>
      <c r="T91" s="85">
        <f t="shared" si="60"/>
        <v>0.17948717948717949</v>
      </c>
      <c r="U91" s="85">
        <f t="shared" si="60"/>
        <v>0.19230769230769229</v>
      </c>
      <c r="V91" s="85">
        <f t="shared" si="60"/>
        <v>0.20512820512820512</v>
      </c>
      <c r="W91" s="85">
        <f t="shared" si="65"/>
        <v>0.21794871794871795</v>
      </c>
      <c r="X91" s="85">
        <f t="shared" si="65"/>
        <v>0.23076923076923075</v>
      </c>
      <c r="Y91" s="85">
        <f t="shared" si="65"/>
        <v>0.24358974358974358</v>
      </c>
      <c r="Z91" s="85">
        <f t="shared" si="65"/>
        <v>0.25641025641025639</v>
      </c>
      <c r="AA91" s="85">
        <f t="shared" si="65"/>
        <v>0.26923076923076922</v>
      </c>
      <c r="AB91" s="85">
        <f t="shared" si="65"/>
        <v>0.28205128205128205</v>
      </c>
      <c r="AC91" s="85">
        <f t="shared" si="65"/>
        <v>0.29487179487179488</v>
      </c>
      <c r="AD91" s="85">
        <f t="shared" si="65"/>
        <v>0.30769230769230771</v>
      </c>
      <c r="AE91" s="85">
        <f t="shared" si="65"/>
        <v>0.32051282051282048</v>
      </c>
      <c r="AF91" s="85">
        <f t="shared" si="65"/>
        <v>0.33333333333333331</v>
      </c>
      <c r="AG91" s="85">
        <f t="shared" si="65"/>
        <v>0.34615384615384615</v>
      </c>
      <c r="AH91" s="85">
        <f t="shared" si="65"/>
        <v>0.35897435897435898</v>
      </c>
      <c r="AI91" s="85">
        <f t="shared" si="65"/>
        <v>0.37179487179487181</v>
      </c>
      <c r="AJ91" s="85">
        <f t="shared" si="65"/>
        <v>0.38461538461538458</v>
      </c>
      <c r="AK91" s="85">
        <f t="shared" si="65"/>
        <v>0.39743589743589741</v>
      </c>
      <c r="AL91" s="85">
        <f t="shared" si="65"/>
        <v>0.41025641025641024</v>
      </c>
      <c r="AM91" s="85">
        <f t="shared" si="64"/>
        <v>0.42307692307692307</v>
      </c>
      <c r="AN91" s="85">
        <f t="shared" si="64"/>
        <v>0.4358974358974359</v>
      </c>
      <c r="AO91" s="85">
        <f t="shared" si="64"/>
        <v>0.44871794871794868</v>
      </c>
      <c r="AP91" s="85">
        <f t="shared" si="64"/>
        <v>0.46153846153846151</v>
      </c>
      <c r="AQ91" s="85">
        <f t="shared" si="64"/>
        <v>0.47435897435897434</v>
      </c>
      <c r="AR91" s="85">
        <f t="shared" si="64"/>
        <v>0.48717948717948717</v>
      </c>
      <c r="AS91" s="85">
        <f t="shared" si="64"/>
        <v>0.5</v>
      </c>
      <c r="AT91" s="85">
        <f t="shared" si="64"/>
        <v>0.51282051282051277</v>
      </c>
      <c r="AU91" s="85">
        <f t="shared" si="64"/>
        <v>0.52564102564102566</v>
      </c>
      <c r="AV91" s="85">
        <f t="shared" si="64"/>
        <v>0.53846153846153844</v>
      </c>
      <c r="AW91" s="85">
        <f t="shared" si="64"/>
        <v>0.55128205128205121</v>
      </c>
      <c r="AX91" s="85">
        <f t="shared" si="64"/>
        <v>0.5641025641025641</v>
      </c>
      <c r="AY91" s="85">
        <f t="shared" si="64"/>
        <v>0.57692307692307687</v>
      </c>
      <c r="AZ91" s="85">
        <f t="shared" si="64"/>
        <v>0.58974358974358976</v>
      </c>
      <c r="BA91" s="85">
        <f t="shared" si="64"/>
        <v>0.60256410256410253</v>
      </c>
      <c r="BB91" s="85">
        <f t="shared" si="64"/>
        <v>0.61538461538461542</v>
      </c>
      <c r="BC91" s="85">
        <f t="shared" si="67"/>
        <v>0.62820512820512819</v>
      </c>
      <c r="BD91" s="85">
        <f t="shared" si="67"/>
        <v>0.64102564102564097</v>
      </c>
      <c r="BE91" s="85">
        <f t="shared" si="67"/>
        <v>0.65384615384615385</v>
      </c>
      <c r="BF91" s="85">
        <f t="shared" si="67"/>
        <v>0.66666666666666663</v>
      </c>
      <c r="BG91" s="85">
        <f t="shared" si="67"/>
        <v>0.67948717948717952</v>
      </c>
      <c r="BH91" s="85">
        <f t="shared" si="67"/>
        <v>0.69230769230769229</v>
      </c>
      <c r="BI91" s="85">
        <f t="shared" si="67"/>
        <v>0.70512820512820507</v>
      </c>
      <c r="BJ91" s="85">
        <f t="shared" si="67"/>
        <v>0.71794871794871795</v>
      </c>
      <c r="BK91" s="85">
        <f t="shared" si="67"/>
        <v>0.73076923076923073</v>
      </c>
      <c r="BL91" s="85">
        <f t="shared" si="67"/>
        <v>0.74358974358974361</v>
      </c>
      <c r="BM91" s="85">
        <f t="shared" si="67"/>
        <v>0.75641025641025639</v>
      </c>
      <c r="BN91" s="85">
        <f t="shared" si="67"/>
        <v>0.76923076923076916</v>
      </c>
      <c r="BO91" s="85">
        <f t="shared" si="67"/>
        <v>0.78205128205128205</v>
      </c>
      <c r="BP91" s="85">
        <f t="shared" si="67"/>
        <v>0.79487179487179482</v>
      </c>
      <c r="BQ91" s="85">
        <f t="shared" si="67"/>
        <v>0.80769230769230771</v>
      </c>
      <c r="BR91" s="85">
        <f t="shared" si="67"/>
        <v>0.82051282051282048</v>
      </c>
      <c r="BS91" s="85">
        <f t="shared" si="68"/>
        <v>0.83333333333333326</v>
      </c>
      <c r="BT91" s="85">
        <f t="shared" si="68"/>
        <v>0.84615384615384615</v>
      </c>
      <c r="BU91" s="85">
        <f t="shared" si="68"/>
        <v>0.85897435897435892</v>
      </c>
      <c r="BV91" s="85">
        <f t="shared" si="68"/>
        <v>0.87179487179487181</v>
      </c>
      <c r="BW91" s="85">
        <f t="shared" si="68"/>
        <v>0.88461538461538458</v>
      </c>
      <c r="BX91" s="85">
        <f t="shared" si="68"/>
        <v>0.89743589743589736</v>
      </c>
      <c r="BY91" s="85">
        <f t="shared" si="68"/>
        <v>0.91025641025641024</v>
      </c>
      <c r="BZ91" s="85">
        <f t="shared" si="68"/>
        <v>0.92307692307692302</v>
      </c>
      <c r="CA91" s="85">
        <f t="shared" si="68"/>
        <v>0.9358974358974359</v>
      </c>
      <c r="CB91" s="85">
        <f t="shared" si="68"/>
        <v>0.94871794871794868</v>
      </c>
      <c r="CC91" s="85">
        <f t="shared" si="68"/>
        <v>0.96153846153846145</v>
      </c>
      <c r="CD91" s="85">
        <f t="shared" si="68"/>
        <v>0.97435897435897434</v>
      </c>
      <c r="CE91" s="85">
        <f t="shared" si="68"/>
        <v>0.98717948717948711</v>
      </c>
      <c r="CF91" s="85">
        <f t="shared" si="68"/>
        <v>1</v>
      </c>
      <c r="CG91" s="85">
        <f t="shared" si="68"/>
        <v>1</v>
      </c>
      <c r="CH91" s="85">
        <f t="shared" si="68"/>
        <v>1</v>
      </c>
      <c r="CI91" s="85">
        <f t="shared" si="66"/>
        <v>1</v>
      </c>
      <c r="CJ91" s="85">
        <f t="shared" si="66"/>
        <v>1</v>
      </c>
      <c r="CK91" s="85">
        <f t="shared" si="66"/>
        <v>1</v>
      </c>
      <c r="CL91" s="85">
        <f t="shared" si="66"/>
        <v>1</v>
      </c>
      <c r="CM91" s="85">
        <f t="shared" si="66"/>
        <v>1</v>
      </c>
      <c r="CN91" s="85">
        <f t="shared" si="66"/>
        <v>1</v>
      </c>
      <c r="CO91" s="85">
        <f t="shared" si="66"/>
        <v>1</v>
      </c>
      <c r="CP91" s="85">
        <f t="shared" si="66"/>
        <v>1</v>
      </c>
      <c r="CQ91" s="85">
        <f t="shared" si="66"/>
        <v>1</v>
      </c>
      <c r="CR91" s="85">
        <f t="shared" si="66"/>
        <v>1</v>
      </c>
      <c r="CS91" s="85">
        <f t="shared" si="66"/>
        <v>1</v>
      </c>
      <c r="CT91" s="85">
        <f t="shared" si="66"/>
        <v>1</v>
      </c>
      <c r="CU91" s="85">
        <f t="shared" si="66"/>
        <v>1</v>
      </c>
      <c r="CV91" s="85">
        <f t="shared" si="66"/>
        <v>1</v>
      </c>
      <c r="CW91" s="85">
        <f t="shared" si="66"/>
        <v>1</v>
      </c>
      <c r="CX91" s="85">
        <f t="shared" si="66"/>
        <v>1</v>
      </c>
      <c r="CY91" s="85">
        <f t="shared" si="66"/>
        <v>1</v>
      </c>
      <c r="CZ91" s="85">
        <f t="shared" si="66"/>
        <v>1</v>
      </c>
      <c r="DA91" s="85">
        <f t="shared" si="66"/>
        <v>1</v>
      </c>
      <c r="DB91" s="85">
        <f t="shared" si="66"/>
        <v>1</v>
      </c>
      <c r="DC91" s="85">
        <f t="shared" si="66"/>
        <v>1</v>
      </c>
      <c r="DD91" s="85">
        <f t="shared" si="66"/>
        <v>1</v>
      </c>
      <c r="DE91" s="85">
        <f t="shared" si="66"/>
        <v>1</v>
      </c>
      <c r="DF91" s="85">
        <f t="shared" si="66"/>
        <v>1</v>
      </c>
      <c r="DG91" s="85">
        <f t="shared" si="66"/>
        <v>1</v>
      </c>
      <c r="DH91" s="85">
        <f t="shared" si="66"/>
        <v>1</v>
      </c>
      <c r="DI91" s="85">
        <f t="shared" si="66"/>
        <v>1</v>
      </c>
      <c r="DJ91" s="85">
        <f t="shared" si="66"/>
        <v>1</v>
      </c>
      <c r="DK91" s="85">
        <f t="shared" si="66"/>
        <v>1</v>
      </c>
      <c r="DL91" s="85">
        <f t="shared" si="66"/>
        <v>1</v>
      </c>
      <c r="DM91" s="85">
        <f t="shared" si="66"/>
        <v>1</v>
      </c>
      <c r="DN91" s="85">
        <f t="shared" si="66"/>
        <v>1</v>
      </c>
      <c r="DO91" s="85">
        <f t="shared" si="66"/>
        <v>1</v>
      </c>
      <c r="DP91" s="85">
        <f t="shared" si="66"/>
        <v>1</v>
      </c>
      <c r="DQ91" s="85">
        <f t="shared" si="66"/>
        <v>1</v>
      </c>
      <c r="DR91" s="85">
        <f t="shared" si="66"/>
        <v>1</v>
      </c>
      <c r="DS91" s="79" t="s">
        <v>32</v>
      </c>
    </row>
    <row r="92" spans="2:123" x14ac:dyDescent="0.45">
      <c r="B92" s="80">
        <f t="shared" si="56"/>
        <v>80</v>
      </c>
      <c r="C92" s="81">
        <f t="shared" si="55"/>
        <v>6.5833333333333268</v>
      </c>
      <c r="D92" s="82">
        <f t="shared" si="57"/>
        <v>79</v>
      </c>
      <c r="E92" s="83">
        <f t="shared" si="59"/>
        <v>1.2658227848101266E-2</v>
      </c>
      <c r="F92" s="85"/>
      <c r="G92" s="85">
        <f t="shared" si="60"/>
        <v>1.2658227848101266E-2</v>
      </c>
      <c r="H92" s="85">
        <f t="shared" si="60"/>
        <v>2.5316455696202531E-2</v>
      </c>
      <c r="I92" s="85">
        <f t="shared" si="60"/>
        <v>3.7974683544303799E-2</v>
      </c>
      <c r="J92" s="85">
        <f t="shared" si="60"/>
        <v>5.0632911392405063E-2</v>
      </c>
      <c r="K92" s="85">
        <f t="shared" si="60"/>
        <v>6.3291139240506333E-2</v>
      </c>
      <c r="L92" s="85">
        <f t="shared" si="60"/>
        <v>7.5949367088607597E-2</v>
      </c>
      <c r="M92" s="85">
        <f t="shared" si="60"/>
        <v>8.8607594936708861E-2</v>
      </c>
      <c r="N92" s="85">
        <f t="shared" si="60"/>
        <v>0.10126582278481013</v>
      </c>
      <c r="O92" s="85">
        <f t="shared" si="60"/>
        <v>0.11392405063291139</v>
      </c>
      <c r="P92" s="85">
        <f t="shared" si="60"/>
        <v>0.12658227848101267</v>
      </c>
      <c r="Q92" s="85">
        <f t="shared" si="60"/>
        <v>0.13924050632911392</v>
      </c>
      <c r="R92" s="85">
        <f t="shared" si="60"/>
        <v>0.15189873417721519</v>
      </c>
      <c r="S92" s="85">
        <f t="shared" si="60"/>
        <v>0.16455696202531644</v>
      </c>
      <c r="T92" s="85">
        <f t="shared" si="60"/>
        <v>0.17721518987341772</v>
      </c>
      <c r="U92" s="85">
        <f t="shared" si="60"/>
        <v>0.18987341772151897</v>
      </c>
      <c r="V92" s="85">
        <f t="shared" si="60"/>
        <v>0.20253164556962025</v>
      </c>
      <c r="W92" s="85">
        <f t="shared" si="65"/>
        <v>0.21518987341772153</v>
      </c>
      <c r="X92" s="85">
        <f t="shared" si="65"/>
        <v>0.22784810126582278</v>
      </c>
      <c r="Y92" s="85">
        <f t="shared" si="65"/>
        <v>0.24050632911392406</v>
      </c>
      <c r="Z92" s="85">
        <f t="shared" si="65"/>
        <v>0.25316455696202533</v>
      </c>
      <c r="AA92" s="85">
        <f t="shared" si="65"/>
        <v>0.26582278481012656</v>
      </c>
      <c r="AB92" s="85">
        <f t="shared" si="65"/>
        <v>0.27848101265822783</v>
      </c>
      <c r="AC92" s="85">
        <f t="shared" si="65"/>
        <v>0.29113924050632911</v>
      </c>
      <c r="AD92" s="85">
        <f t="shared" si="65"/>
        <v>0.30379746835443039</v>
      </c>
      <c r="AE92" s="85">
        <f t="shared" si="65"/>
        <v>0.31645569620253167</v>
      </c>
      <c r="AF92" s="85">
        <f t="shared" si="65"/>
        <v>0.32911392405063289</v>
      </c>
      <c r="AG92" s="85">
        <f t="shared" si="65"/>
        <v>0.34177215189873417</v>
      </c>
      <c r="AH92" s="85">
        <f t="shared" si="65"/>
        <v>0.35443037974683544</v>
      </c>
      <c r="AI92" s="85">
        <f t="shared" si="65"/>
        <v>0.36708860759493672</v>
      </c>
      <c r="AJ92" s="85">
        <f t="shared" si="65"/>
        <v>0.37974683544303794</v>
      </c>
      <c r="AK92" s="85">
        <f t="shared" si="65"/>
        <v>0.39240506329113922</v>
      </c>
      <c r="AL92" s="85">
        <f t="shared" si="65"/>
        <v>0.4050632911392405</v>
      </c>
      <c r="AM92" s="85">
        <f t="shared" si="64"/>
        <v>0.41772151898734178</v>
      </c>
      <c r="AN92" s="85">
        <f t="shared" si="64"/>
        <v>0.43037974683544306</v>
      </c>
      <c r="AO92" s="85">
        <f t="shared" si="64"/>
        <v>0.44303797468354428</v>
      </c>
      <c r="AP92" s="85">
        <f t="shared" si="64"/>
        <v>0.45569620253164556</v>
      </c>
      <c r="AQ92" s="85">
        <f t="shared" si="64"/>
        <v>0.46835443037974683</v>
      </c>
      <c r="AR92" s="85">
        <f t="shared" si="64"/>
        <v>0.48101265822784811</v>
      </c>
      <c r="AS92" s="85">
        <f t="shared" si="64"/>
        <v>0.49367088607594933</v>
      </c>
      <c r="AT92" s="85">
        <f t="shared" si="64"/>
        <v>0.50632911392405067</v>
      </c>
      <c r="AU92" s="85">
        <f t="shared" si="64"/>
        <v>0.51898734177215189</v>
      </c>
      <c r="AV92" s="85">
        <f t="shared" si="64"/>
        <v>0.53164556962025311</v>
      </c>
      <c r="AW92" s="85">
        <f t="shared" si="64"/>
        <v>0.54430379746835444</v>
      </c>
      <c r="AX92" s="85">
        <f t="shared" si="64"/>
        <v>0.55696202531645567</v>
      </c>
      <c r="AY92" s="85">
        <f t="shared" si="64"/>
        <v>0.569620253164557</v>
      </c>
      <c r="AZ92" s="85">
        <f t="shared" si="64"/>
        <v>0.58227848101265822</v>
      </c>
      <c r="BA92" s="85">
        <f t="shared" si="64"/>
        <v>0.59493670886075944</v>
      </c>
      <c r="BB92" s="85">
        <f t="shared" si="64"/>
        <v>0.60759493670886078</v>
      </c>
      <c r="BC92" s="85">
        <f t="shared" si="67"/>
        <v>0.620253164556962</v>
      </c>
      <c r="BD92" s="85">
        <f t="shared" si="67"/>
        <v>0.63291139240506333</v>
      </c>
      <c r="BE92" s="85">
        <f t="shared" si="67"/>
        <v>0.64556962025316456</v>
      </c>
      <c r="BF92" s="85">
        <f t="shared" si="67"/>
        <v>0.65822784810126578</v>
      </c>
      <c r="BG92" s="85">
        <f t="shared" si="67"/>
        <v>0.67088607594936711</v>
      </c>
      <c r="BH92" s="85">
        <f t="shared" si="67"/>
        <v>0.68354430379746833</v>
      </c>
      <c r="BI92" s="85">
        <f t="shared" si="67"/>
        <v>0.69620253164556956</v>
      </c>
      <c r="BJ92" s="85">
        <f t="shared" si="67"/>
        <v>0.70886075949367089</v>
      </c>
      <c r="BK92" s="85">
        <f t="shared" si="67"/>
        <v>0.72151898734177211</v>
      </c>
      <c r="BL92" s="85">
        <f t="shared" si="67"/>
        <v>0.73417721518987344</v>
      </c>
      <c r="BM92" s="85">
        <f t="shared" si="67"/>
        <v>0.74683544303797467</v>
      </c>
      <c r="BN92" s="85">
        <f t="shared" si="67"/>
        <v>0.75949367088607589</v>
      </c>
      <c r="BO92" s="85">
        <f t="shared" si="67"/>
        <v>0.77215189873417722</v>
      </c>
      <c r="BP92" s="85">
        <f t="shared" si="67"/>
        <v>0.78481012658227844</v>
      </c>
      <c r="BQ92" s="85">
        <f t="shared" si="67"/>
        <v>0.79746835443037978</v>
      </c>
      <c r="BR92" s="85">
        <f t="shared" si="67"/>
        <v>0.810126582278481</v>
      </c>
      <c r="BS92" s="85">
        <f t="shared" si="68"/>
        <v>0.82278481012658222</v>
      </c>
      <c r="BT92" s="85">
        <f t="shared" si="68"/>
        <v>0.83544303797468356</v>
      </c>
      <c r="BU92" s="85">
        <f t="shared" si="68"/>
        <v>0.84810126582278478</v>
      </c>
      <c r="BV92" s="85">
        <f t="shared" si="68"/>
        <v>0.86075949367088611</v>
      </c>
      <c r="BW92" s="85">
        <f t="shared" si="68"/>
        <v>0.87341772151898733</v>
      </c>
      <c r="BX92" s="85">
        <f t="shared" si="68"/>
        <v>0.88607594936708856</v>
      </c>
      <c r="BY92" s="85">
        <f t="shared" si="68"/>
        <v>0.89873417721518989</v>
      </c>
      <c r="BZ92" s="85">
        <f t="shared" si="68"/>
        <v>0.91139240506329111</v>
      </c>
      <c r="CA92" s="85">
        <f t="shared" si="68"/>
        <v>0.92405063291139244</v>
      </c>
      <c r="CB92" s="85">
        <f t="shared" si="68"/>
        <v>0.93670886075949367</v>
      </c>
      <c r="CC92" s="85">
        <f t="shared" si="68"/>
        <v>0.94936708860759489</v>
      </c>
      <c r="CD92" s="85">
        <f t="shared" si="68"/>
        <v>0.96202531645569622</v>
      </c>
      <c r="CE92" s="85">
        <f t="shared" si="68"/>
        <v>0.97468354430379744</v>
      </c>
      <c r="CF92" s="85">
        <f t="shared" si="68"/>
        <v>0.98734177215189867</v>
      </c>
      <c r="CG92" s="85">
        <f t="shared" si="68"/>
        <v>1</v>
      </c>
      <c r="CH92" s="85">
        <f t="shared" si="68"/>
        <v>1</v>
      </c>
      <c r="CI92" s="85">
        <f t="shared" si="66"/>
        <v>1</v>
      </c>
      <c r="CJ92" s="85">
        <f t="shared" si="66"/>
        <v>1</v>
      </c>
      <c r="CK92" s="85">
        <f t="shared" si="66"/>
        <v>1</v>
      </c>
      <c r="CL92" s="85">
        <f t="shared" si="66"/>
        <v>1</v>
      </c>
      <c r="CM92" s="85">
        <f t="shared" si="66"/>
        <v>1</v>
      </c>
      <c r="CN92" s="85">
        <f t="shared" si="66"/>
        <v>1</v>
      </c>
      <c r="CO92" s="85">
        <f t="shared" si="66"/>
        <v>1</v>
      </c>
      <c r="CP92" s="85">
        <f t="shared" si="66"/>
        <v>1</v>
      </c>
      <c r="CQ92" s="85">
        <f t="shared" si="66"/>
        <v>1</v>
      </c>
      <c r="CR92" s="85">
        <f t="shared" si="66"/>
        <v>1</v>
      </c>
      <c r="CS92" s="85">
        <f t="shared" si="66"/>
        <v>1</v>
      </c>
      <c r="CT92" s="85">
        <f t="shared" si="66"/>
        <v>1</v>
      </c>
      <c r="CU92" s="85">
        <f t="shared" si="66"/>
        <v>1</v>
      </c>
      <c r="CV92" s="85">
        <f t="shared" si="66"/>
        <v>1</v>
      </c>
      <c r="CW92" s="85">
        <f t="shared" si="66"/>
        <v>1</v>
      </c>
      <c r="CX92" s="85">
        <f t="shared" si="66"/>
        <v>1</v>
      </c>
      <c r="CY92" s="85">
        <f t="shared" si="66"/>
        <v>1</v>
      </c>
      <c r="CZ92" s="85">
        <f t="shared" si="66"/>
        <v>1</v>
      </c>
      <c r="DA92" s="85">
        <f t="shared" si="66"/>
        <v>1</v>
      </c>
      <c r="DB92" s="85">
        <f t="shared" si="66"/>
        <v>1</v>
      </c>
      <c r="DC92" s="85">
        <f t="shared" si="66"/>
        <v>1</v>
      </c>
      <c r="DD92" s="85">
        <f t="shared" si="66"/>
        <v>1</v>
      </c>
      <c r="DE92" s="85">
        <f t="shared" si="66"/>
        <v>1</v>
      </c>
      <c r="DF92" s="85">
        <f t="shared" si="66"/>
        <v>1</v>
      </c>
      <c r="DG92" s="85">
        <f t="shared" si="66"/>
        <v>1</v>
      </c>
      <c r="DH92" s="85">
        <f t="shared" si="66"/>
        <v>1</v>
      </c>
      <c r="DI92" s="85">
        <f t="shared" si="66"/>
        <v>1</v>
      </c>
      <c r="DJ92" s="85">
        <f t="shared" si="66"/>
        <v>1</v>
      </c>
      <c r="DK92" s="85">
        <f t="shared" si="66"/>
        <v>1</v>
      </c>
      <c r="DL92" s="85">
        <f t="shared" si="66"/>
        <v>1</v>
      </c>
      <c r="DM92" s="85">
        <f t="shared" si="66"/>
        <v>1</v>
      </c>
      <c r="DN92" s="85">
        <f t="shared" si="66"/>
        <v>1</v>
      </c>
      <c r="DO92" s="85">
        <f t="shared" si="66"/>
        <v>1</v>
      </c>
      <c r="DP92" s="85">
        <f t="shared" si="66"/>
        <v>1</v>
      </c>
      <c r="DQ92" s="85">
        <f t="shared" si="66"/>
        <v>1</v>
      </c>
      <c r="DR92" s="85">
        <f t="shared" si="66"/>
        <v>1</v>
      </c>
      <c r="DS92" s="79" t="s">
        <v>32</v>
      </c>
    </row>
    <row r="93" spans="2:123" x14ac:dyDescent="0.45">
      <c r="B93" s="80">
        <f t="shared" si="56"/>
        <v>81</v>
      </c>
      <c r="C93" s="81">
        <f t="shared" si="55"/>
        <v>6.6666666666666599</v>
      </c>
      <c r="D93" s="82">
        <f t="shared" si="57"/>
        <v>80</v>
      </c>
      <c r="E93" s="83">
        <f t="shared" si="59"/>
        <v>1.2500000000000001E-2</v>
      </c>
      <c r="F93" s="85"/>
      <c r="G93" s="85">
        <f t="shared" si="60"/>
        <v>1.2500000000000001E-2</v>
      </c>
      <c r="H93" s="85">
        <f t="shared" si="60"/>
        <v>2.5000000000000001E-2</v>
      </c>
      <c r="I93" s="85">
        <f t="shared" si="60"/>
        <v>3.7500000000000006E-2</v>
      </c>
      <c r="J93" s="85">
        <f t="shared" si="60"/>
        <v>0.05</v>
      </c>
      <c r="K93" s="85">
        <f t="shared" si="60"/>
        <v>6.25E-2</v>
      </c>
      <c r="L93" s="85">
        <f t="shared" si="60"/>
        <v>7.5000000000000011E-2</v>
      </c>
      <c r="M93" s="85">
        <f t="shared" si="60"/>
        <v>8.7500000000000008E-2</v>
      </c>
      <c r="N93" s="85">
        <f t="shared" si="60"/>
        <v>0.1</v>
      </c>
      <c r="O93" s="85">
        <f t="shared" si="60"/>
        <v>0.1125</v>
      </c>
      <c r="P93" s="85">
        <f t="shared" si="60"/>
        <v>0.125</v>
      </c>
      <c r="Q93" s="85">
        <f t="shared" si="60"/>
        <v>0.13750000000000001</v>
      </c>
      <c r="R93" s="85">
        <f t="shared" si="60"/>
        <v>0.15000000000000002</v>
      </c>
      <c r="S93" s="85">
        <f t="shared" si="60"/>
        <v>0.16250000000000001</v>
      </c>
      <c r="T93" s="85">
        <f t="shared" si="60"/>
        <v>0.17500000000000002</v>
      </c>
      <c r="U93" s="85">
        <f t="shared" si="60"/>
        <v>0.1875</v>
      </c>
      <c r="V93" s="85">
        <f t="shared" si="60"/>
        <v>0.2</v>
      </c>
      <c r="W93" s="85">
        <f t="shared" si="65"/>
        <v>0.21250000000000002</v>
      </c>
      <c r="X93" s="85">
        <f t="shared" si="65"/>
        <v>0.22500000000000001</v>
      </c>
      <c r="Y93" s="85">
        <f t="shared" si="65"/>
        <v>0.23750000000000002</v>
      </c>
      <c r="Z93" s="85">
        <f t="shared" si="65"/>
        <v>0.25</v>
      </c>
      <c r="AA93" s="85">
        <f t="shared" si="65"/>
        <v>0.26250000000000001</v>
      </c>
      <c r="AB93" s="85">
        <f t="shared" si="65"/>
        <v>0.27500000000000002</v>
      </c>
      <c r="AC93" s="85">
        <f t="shared" si="65"/>
        <v>0.28750000000000003</v>
      </c>
      <c r="AD93" s="85">
        <f t="shared" si="65"/>
        <v>0.30000000000000004</v>
      </c>
      <c r="AE93" s="85">
        <f t="shared" si="65"/>
        <v>0.3125</v>
      </c>
      <c r="AF93" s="85">
        <f t="shared" si="65"/>
        <v>0.32500000000000001</v>
      </c>
      <c r="AG93" s="85">
        <f t="shared" si="65"/>
        <v>0.33750000000000002</v>
      </c>
      <c r="AH93" s="85">
        <f t="shared" si="65"/>
        <v>0.35000000000000003</v>
      </c>
      <c r="AI93" s="85">
        <f t="shared" si="65"/>
        <v>0.36250000000000004</v>
      </c>
      <c r="AJ93" s="85">
        <f t="shared" si="65"/>
        <v>0.375</v>
      </c>
      <c r="AK93" s="85">
        <f t="shared" si="65"/>
        <v>0.38750000000000001</v>
      </c>
      <c r="AL93" s="85">
        <f t="shared" si="65"/>
        <v>0.4</v>
      </c>
      <c r="AM93" s="85">
        <f t="shared" si="64"/>
        <v>0.41250000000000003</v>
      </c>
      <c r="AN93" s="85">
        <f t="shared" si="64"/>
        <v>0.42500000000000004</v>
      </c>
      <c r="AO93" s="85">
        <f t="shared" si="64"/>
        <v>0.4375</v>
      </c>
      <c r="AP93" s="85">
        <f t="shared" si="64"/>
        <v>0.45</v>
      </c>
      <c r="AQ93" s="85">
        <f t="shared" si="64"/>
        <v>0.46250000000000002</v>
      </c>
      <c r="AR93" s="85">
        <f t="shared" si="64"/>
        <v>0.47500000000000003</v>
      </c>
      <c r="AS93" s="85">
        <f t="shared" si="64"/>
        <v>0.48750000000000004</v>
      </c>
      <c r="AT93" s="85">
        <f t="shared" si="64"/>
        <v>0.5</v>
      </c>
      <c r="AU93" s="85">
        <f t="shared" si="64"/>
        <v>0.51250000000000007</v>
      </c>
      <c r="AV93" s="85">
        <f t="shared" si="64"/>
        <v>0.52500000000000002</v>
      </c>
      <c r="AW93" s="85">
        <f t="shared" si="64"/>
        <v>0.53749999999999998</v>
      </c>
      <c r="AX93" s="85">
        <f t="shared" si="64"/>
        <v>0.55000000000000004</v>
      </c>
      <c r="AY93" s="85">
        <f t="shared" si="64"/>
        <v>0.5625</v>
      </c>
      <c r="AZ93" s="85">
        <f t="shared" si="64"/>
        <v>0.57500000000000007</v>
      </c>
      <c r="BA93" s="85">
        <f t="shared" si="64"/>
        <v>0.58750000000000002</v>
      </c>
      <c r="BB93" s="85">
        <f t="shared" si="64"/>
        <v>0.60000000000000009</v>
      </c>
      <c r="BC93" s="85">
        <f t="shared" si="67"/>
        <v>0.61250000000000004</v>
      </c>
      <c r="BD93" s="85">
        <f t="shared" si="67"/>
        <v>0.625</v>
      </c>
      <c r="BE93" s="85">
        <f t="shared" si="67"/>
        <v>0.63750000000000007</v>
      </c>
      <c r="BF93" s="85">
        <f t="shared" si="67"/>
        <v>0.65</v>
      </c>
      <c r="BG93" s="85">
        <f t="shared" si="67"/>
        <v>0.66250000000000009</v>
      </c>
      <c r="BH93" s="85">
        <f t="shared" si="67"/>
        <v>0.67500000000000004</v>
      </c>
      <c r="BI93" s="85">
        <f t="shared" si="67"/>
        <v>0.6875</v>
      </c>
      <c r="BJ93" s="85">
        <f t="shared" si="67"/>
        <v>0.70000000000000007</v>
      </c>
      <c r="BK93" s="85">
        <f t="shared" si="67"/>
        <v>0.71250000000000002</v>
      </c>
      <c r="BL93" s="85">
        <f t="shared" si="67"/>
        <v>0.72500000000000009</v>
      </c>
      <c r="BM93" s="85">
        <f t="shared" si="67"/>
        <v>0.73750000000000004</v>
      </c>
      <c r="BN93" s="85">
        <f t="shared" si="67"/>
        <v>0.75</v>
      </c>
      <c r="BO93" s="85">
        <f t="shared" si="67"/>
        <v>0.76250000000000007</v>
      </c>
      <c r="BP93" s="85">
        <f t="shared" si="67"/>
        <v>0.77500000000000002</v>
      </c>
      <c r="BQ93" s="85">
        <f t="shared" si="67"/>
        <v>0.78750000000000009</v>
      </c>
      <c r="BR93" s="85">
        <f t="shared" si="67"/>
        <v>0.8</v>
      </c>
      <c r="BS93" s="85">
        <f t="shared" si="68"/>
        <v>0.8125</v>
      </c>
      <c r="BT93" s="85">
        <f t="shared" si="68"/>
        <v>0.82500000000000007</v>
      </c>
      <c r="BU93" s="85">
        <f t="shared" si="68"/>
        <v>0.83750000000000002</v>
      </c>
      <c r="BV93" s="85">
        <f t="shared" si="68"/>
        <v>0.85000000000000009</v>
      </c>
      <c r="BW93" s="85">
        <f t="shared" si="68"/>
        <v>0.86250000000000004</v>
      </c>
      <c r="BX93" s="85">
        <f t="shared" si="68"/>
        <v>0.875</v>
      </c>
      <c r="BY93" s="85">
        <f t="shared" si="68"/>
        <v>0.88750000000000007</v>
      </c>
      <c r="BZ93" s="85">
        <f t="shared" si="68"/>
        <v>0.9</v>
      </c>
      <c r="CA93" s="85">
        <f t="shared" si="68"/>
        <v>0.91250000000000009</v>
      </c>
      <c r="CB93" s="85">
        <f t="shared" si="68"/>
        <v>0.92500000000000004</v>
      </c>
      <c r="CC93" s="85">
        <f t="shared" si="68"/>
        <v>0.9375</v>
      </c>
      <c r="CD93" s="85">
        <f t="shared" si="68"/>
        <v>0.95000000000000007</v>
      </c>
      <c r="CE93" s="85">
        <f t="shared" si="68"/>
        <v>0.96250000000000002</v>
      </c>
      <c r="CF93" s="85">
        <f t="shared" si="68"/>
        <v>0.97500000000000009</v>
      </c>
      <c r="CG93" s="85">
        <f t="shared" si="68"/>
        <v>0.98750000000000004</v>
      </c>
      <c r="CH93" s="85">
        <f t="shared" si="68"/>
        <v>1</v>
      </c>
      <c r="CI93" s="85">
        <f t="shared" si="66"/>
        <v>1</v>
      </c>
      <c r="CJ93" s="85">
        <f t="shared" si="66"/>
        <v>1</v>
      </c>
      <c r="CK93" s="85">
        <f t="shared" si="66"/>
        <v>1</v>
      </c>
      <c r="CL93" s="85">
        <f t="shared" si="66"/>
        <v>1</v>
      </c>
      <c r="CM93" s="85">
        <f t="shared" si="66"/>
        <v>1</v>
      </c>
      <c r="CN93" s="85">
        <f t="shared" si="66"/>
        <v>1</v>
      </c>
      <c r="CO93" s="85">
        <f t="shared" si="66"/>
        <v>1</v>
      </c>
      <c r="CP93" s="85">
        <f t="shared" si="66"/>
        <v>1</v>
      </c>
      <c r="CQ93" s="85">
        <f t="shared" si="66"/>
        <v>1</v>
      </c>
      <c r="CR93" s="85">
        <f t="shared" si="66"/>
        <v>1</v>
      </c>
      <c r="CS93" s="85">
        <f t="shared" si="66"/>
        <v>1</v>
      </c>
      <c r="CT93" s="85">
        <f t="shared" si="66"/>
        <v>1</v>
      </c>
      <c r="CU93" s="85">
        <f t="shared" si="66"/>
        <v>1</v>
      </c>
      <c r="CV93" s="85">
        <f t="shared" si="66"/>
        <v>1</v>
      </c>
      <c r="CW93" s="85">
        <f t="shared" si="66"/>
        <v>1</v>
      </c>
      <c r="CX93" s="85">
        <f t="shared" si="66"/>
        <v>1</v>
      </c>
      <c r="CY93" s="85">
        <f t="shared" si="66"/>
        <v>1</v>
      </c>
      <c r="CZ93" s="85">
        <f t="shared" si="66"/>
        <v>1</v>
      </c>
      <c r="DA93" s="85">
        <f t="shared" si="66"/>
        <v>1</v>
      </c>
      <c r="DB93" s="85">
        <f t="shared" si="66"/>
        <v>1</v>
      </c>
      <c r="DC93" s="85">
        <f t="shared" si="66"/>
        <v>1</v>
      </c>
      <c r="DD93" s="85">
        <f t="shared" si="66"/>
        <v>1</v>
      </c>
      <c r="DE93" s="85">
        <f t="shared" si="66"/>
        <v>1</v>
      </c>
      <c r="DF93" s="85">
        <f t="shared" si="66"/>
        <v>1</v>
      </c>
      <c r="DG93" s="85">
        <f t="shared" si="66"/>
        <v>1</v>
      </c>
      <c r="DH93" s="85">
        <f t="shared" si="66"/>
        <v>1</v>
      </c>
      <c r="DI93" s="85">
        <f t="shared" si="66"/>
        <v>1</v>
      </c>
      <c r="DJ93" s="85">
        <f t="shared" si="66"/>
        <v>1</v>
      </c>
      <c r="DK93" s="85">
        <f t="shared" si="66"/>
        <v>1</v>
      </c>
      <c r="DL93" s="85">
        <f t="shared" si="66"/>
        <v>1</v>
      </c>
      <c r="DM93" s="85">
        <f t="shared" si="66"/>
        <v>1</v>
      </c>
      <c r="DN93" s="85">
        <f t="shared" si="66"/>
        <v>1</v>
      </c>
      <c r="DO93" s="85">
        <f t="shared" si="66"/>
        <v>1</v>
      </c>
      <c r="DP93" s="85">
        <f t="shared" si="66"/>
        <v>1</v>
      </c>
      <c r="DQ93" s="85">
        <f t="shared" si="66"/>
        <v>1</v>
      </c>
      <c r="DR93" s="85">
        <f t="shared" si="66"/>
        <v>1</v>
      </c>
      <c r="DS93" s="79" t="s">
        <v>32</v>
      </c>
    </row>
    <row r="94" spans="2:123" x14ac:dyDescent="0.45">
      <c r="B94" s="80">
        <f t="shared" si="56"/>
        <v>82</v>
      </c>
      <c r="C94" s="81">
        <f t="shared" si="55"/>
        <v>6.7499999999999929</v>
      </c>
      <c r="D94" s="82">
        <f t="shared" si="57"/>
        <v>81</v>
      </c>
      <c r="E94" s="83">
        <f t="shared" si="59"/>
        <v>1.2345679012345678E-2</v>
      </c>
      <c r="F94" s="85"/>
      <c r="G94" s="85">
        <f t="shared" si="60"/>
        <v>1.2345679012345678E-2</v>
      </c>
      <c r="H94" s="85">
        <f t="shared" si="60"/>
        <v>2.4691358024691357E-2</v>
      </c>
      <c r="I94" s="85">
        <f t="shared" si="60"/>
        <v>3.7037037037037035E-2</v>
      </c>
      <c r="J94" s="85">
        <f t="shared" si="60"/>
        <v>4.9382716049382713E-2</v>
      </c>
      <c r="K94" s="85">
        <f t="shared" si="60"/>
        <v>6.1728395061728392E-2</v>
      </c>
      <c r="L94" s="85">
        <f t="shared" si="60"/>
        <v>7.407407407407407E-2</v>
      </c>
      <c r="M94" s="85">
        <f t="shared" si="60"/>
        <v>8.6419753086419748E-2</v>
      </c>
      <c r="N94" s="85">
        <f t="shared" si="60"/>
        <v>9.8765432098765427E-2</v>
      </c>
      <c r="O94" s="85">
        <f t="shared" si="60"/>
        <v>0.1111111111111111</v>
      </c>
      <c r="P94" s="85">
        <f t="shared" si="60"/>
        <v>0.12345679012345678</v>
      </c>
      <c r="Q94" s="85">
        <f t="shared" si="60"/>
        <v>0.13580246913580246</v>
      </c>
      <c r="R94" s="85">
        <f t="shared" si="60"/>
        <v>0.14814814814814814</v>
      </c>
      <c r="S94" s="85">
        <f t="shared" si="60"/>
        <v>0.16049382716049382</v>
      </c>
      <c r="T94" s="85">
        <f t="shared" si="60"/>
        <v>0.1728395061728395</v>
      </c>
      <c r="U94" s="85">
        <f t="shared" si="60"/>
        <v>0.18518518518518517</v>
      </c>
      <c r="V94" s="85">
        <f t="shared" si="60"/>
        <v>0.19753086419753085</v>
      </c>
      <c r="W94" s="85">
        <f t="shared" si="65"/>
        <v>0.20987654320987653</v>
      </c>
      <c r="X94" s="85">
        <f t="shared" si="65"/>
        <v>0.22222222222222221</v>
      </c>
      <c r="Y94" s="85">
        <f t="shared" si="65"/>
        <v>0.23456790123456789</v>
      </c>
      <c r="Z94" s="85">
        <f t="shared" si="65"/>
        <v>0.24691358024691357</v>
      </c>
      <c r="AA94" s="85">
        <f t="shared" si="65"/>
        <v>0.25925925925925924</v>
      </c>
      <c r="AB94" s="85">
        <f t="shared" si="65"/>
        <v>0.27160493827160492</v>
      </c>
      <c r="AC94" s="85">
        <f t="shared" si="65"/>
        <v>0.2839506172839506</v>
      </c>
      <c r="AD94" s="85">
        <f t="shared" si="65"/>
        <v>0.29629629629629628</v>
      </c>
      <c r="AE94" s="85">
        <f t="shared" si="65"/>
        <v>0.30864197530864196</v>
      </c>
      <c r="AF94" s="85">
        <f t="shared" si="65"/>
        <v>0.32098765432098764</v>
      </c>
      <c r="AG94" s="85">
        <f t="shared" si="65"/>
        <v>0.33333333333333331</v>
      </c>
      <c r="AH94" s="85">
        <f t="shared" si="65"/>
        <v>0.34567901234567899</v>
      </c>
      <c r="AI94" s="85">
        <f t="shared" si="65"/>
        <v>0.35802469135802467</v>
      </c>
      <c r="AJ94" s="85">
        <f t="shared" si="65"/>
        <v>0.37037037037037035</v>
      </c>
      <c r="AK94" s="85">
        <f t="shared" si="65"/>
        <v>0.38271604938271603</v>
      </c>
      <c r="AL94" s="85">
        <f t="shared" si="65"/>
        <v>0.39506172839506171</v>
      </c>
      <c r="AM94" s="85">
        <f t="shared" si="64"/>
        <v>0.40740740740740738</v>
      </c>
      <c r="AN94" s="85">
        <f t="shared" si="64"/>
        <v>0.41975308641975306</v>
      </c>
      <c r="AO94" s="85">
        <f t="shared" si="64"/>
        <v>0.43209876543209874</v>
      </c>
      <c r="AP94" s="85">
        <f t="shared" si="64"/>
        <v>0.44444444444444442</v>
      </c>
      <c r="AQ94" s="85">
        <f t="shared" si="64"/>
        <v>0.4567901234567901</v>
      </c>
      <c r="AR94" s="85">
        <f t="shared" si="64"/>
        <v>0.46913580246913578</v>
      </c>
      <c r="AS94" s="85">
        <f t="shared" si="64"/>
        <v>0.48148148148148145</v>
      </c>
      <c r="AT94" s="85">
        <f t="shared" si="64"/>
        <v>0.49382716049382713</v>
      </c>
      <c r="AU94" s="85">
        <f t="shared" si="64"/>
        <v>0.50617283950617287</v>
      </c>
      <c r="AV94" s="85">
        <f t="shared" si="64"/>
        <v>0.51851851851851849</v>
      </c>
      <c r="AW94" s="85">
        <f t="shared" si="64"/>
        <v>0.53086419753086411</v>
      </c>
      <c r="AX94" s="85">
        <f t="shared" si="64"/>
        <v>0.54320987654320985</v>
      </c>
      <c r="AY94" s="85">
        <f t="shared" si="64"/>
        <v>0.55555555555555558</v>
      </c>
      <c r="AZ94" s="85">
        <f t="shared" si="64"/>
        <v>0.5679012345679012</v>
      </c>
      <c r="BA94" s="85">
        <f t="shared" si="64"/>
        <v>0.58024691358024683</v>
      </c>
      <c r="BB94" s="85">
        <f t="shared" si="64"/>
        <v>0.59259259259259256</v>
      </c>
      <c r="BC94" s="85">
        <f t="shared" si="67"/>
        <v>0.60493827160493829</v>
      </c>
      <c r="BD94" s="85">
        <f t="shared" si="67"/>
        <v>0.61728395061728392</v>
      </c>
      <c r="BE94" s="85">
        <f t="shared" si="67"/>
        <v>0.62962962962962954</v>
      </c>
      <c r="BF94" s="85">
        <f t="shared" si="67"/>
        <v>0.64197530864197527</v>
      </c>
      <c r="BG94" s="85">
        <f t="shared" si="67"/>
        <v>0.65432098765432101</v>
      </c>
      <c r="BH94" s="85">
        <f t="shared" si="67"/>
        <v>0.66666666666666663</v>
      </c>
      <c r="BI94" s="85">
        <f t="shared" si="67"/>
        <v>0.67901234567901225</v>
      </c>
      <c r="BJ94" s="85">
        <f t="shared" si="67"/>
        <v>0.69135802469135799</v>
      </c>
      <c r="BK94" s="85">
        <f t="shared" si="67"/>
        <v>0.70370370370370372</v>
      </c>
      <c r="BL94" s="85">
        <f t="shared" si="67"/>
        <v>0.71604938271604934</v>
      </c>
      <c r="BM94" s="85">
        <f t="shared" si="67"/>
        <v>0.72839506172839497</v>
      </c>
      <c r="BN94" s="85">
        <f t="shared" si="67"/>
        <v>0.7407407407407407</v>
      </c>
      <c r="BO94" s="85">
        <f t="shared" si="67"/>
        <v>0.75308641975308643</v>
      </c>
      <c r="BP94" s="85">
        <f t="shared" si="67"/>
        <v>0.76543209876543206</v>
      </c>
      <c r="BQ94" s="85">
        <f t="shared" si="67"/>
        <v>0.77777777777777768</v>
      </c>
      <c r="BR94" s="85">
        <f t="shared" si="67"/>
        <v>0.79012345679012341</v>
      </c>
      <c r="BS94" s="85">
        <f t="shared" si="68"/>
        <v>0.80246913580246915</v>
      </c>
      <c r="BT94" s="85">
        <f t="shared" si="68"/>
        <v>0.81481481481481477</v>
      </c>
      <c r="BU94" s="85">
        <f t="shared" si="68"/>
        <v>0.82716049382716039</v>
      </c>
      <c r="BV94" s="85">
        <f t="shared" si="68"/>
        <v>0.83950617283950613</v>
      </c>
      <c r="BW94" s="85">
        <f t="shared" si="68"/>
        <v>0.85185185185185186</v>
      </c>
      <c r="BX94" s="85">
        <f t="shared" si="68"/>
        <v>0.86419753086419748</v>
      </c>
      <c r="BY94" s="85">
        <f t="shared" si="68"/>
        <v>0.87654320987654311</v>
      </c>
      <c r="BZ94" s="85">
        <f t="shared" si="68"/>
        <v>0.88888888888888884</v>
      </c>
      <c r="CA94" s="85">
        <f t="shared" si="68"/>
        <v>0.90123456790123457</v>
      </c>
      <c r="CB94" s="85">
        <f t="shared" si="68"/>
        <v>0.9135802469135802</v>
      </c>
      <c r="CC94" s="85">
        <f t="shared" si="68"/>
        <v>0.92592592592592582</v>
      </c>
      <c r="CD94" s="85">
        <f t="shared" si="68"/>
        <v>0.93827160493827155</v>
      </c>
      <c r="CE94" s="85">
        <f t="shared" si="68"/>
        <v>0.95061728395061729</v>
      </c>
      <c r="CF94" s="85">
        <f t="shared" si="68"/>
        <v>0.96296296296296291</v>
      </c>
      <c r="CG94" s="85">
        <f t="shared" si="68"/>
        <v>0.97530864197530853</v>
      </c>
      <c r="CH94" s="85">
        <f t="shared" si="68"/>
        <v>0.98765432098765427</v>
      </c>
      <c r="CI94" s="85">
        <f t="shared" si="66"/>
        <v>1</v>
      </c>
      <c r="CJ94" s="85">
        <f t="shared" si="66"/>
        <v>1</v>
      </c>
      <c r="CK94" s="85">
        <f t="shared" si="66"/>
        <v>1</v>
      </c>
      <c r="CL94" s="85">
        <f t="shared" si="66"/>
        <v>1</v>
      </c>
      <c r="CM94" s="85">
        <f t="shared" si="66"/>
        <v>1</v>
      </c>
      <c r="CN94" s="85">
        <f t="shared" si="66"/>
        <v>1</v>
      </c>
      <c r="CO94" s="85">
        <f t="shared" si="66"/>
        <v>1</v>
      </c>
      <c r="CP94" s="85">
        <f t="shared" si="66"/>
        <v>1</v>
      </c>
      <c r="CQ94" s="85">
        <f t="shared" si="66"/>
        <v>1</v>
      </c>
      <c r="CR94" s="85">
        <f t="shared" si="66"/>
        <v>1</v>
      </c>
      <c r="CS94" s="85">
        <f t="shared" si="66"/>
        <v>1</v>
      </c>
      <c r="CT94" s="85">
        <f t="shared" si="66"/>
        <v>1</v>
      </c>
      <c r="CU94" s="85">
        <f t="shared" si="66"/>
        <v>1</v>
      </c>
      <c r="CV94" s="85">
        <f t="shared" si="66"/>
        <v>1</v>
      </c>
      <c r="CW94" s="85">
        <f t="shared" si="66"/>
        <v>1</v>
      </c>
      <c r="CX94" s="85">
        <f t="shared" si="66"/>
        <v>1</v>
      </c>
      <c r="CY94" s="85">
        <f t="shared" si="66"/>
        <v>1</v>
      </c>
      <c r="CZ94" s="85">
        <f t="shared" si="66"/>
        <v>1</v>
      </c>
      <c r="DA94" s="85">
        <f t="shared" si="66"/>
        <v>1</v>
      </c>
      <c r="DB94" s="85">
        <f t="shared" si="66"/>
        <v>1</v>
      </c>
      <c r="DC94" s="85">
        <f t="shared" si="66"/>
        <v>1</v>
      </c>
      <c r="DD94" s="85">
        <f t="shared" si="66"/>
        <v>1</v>
      </c>
      <c r="DE94" s="85">
        <f t="shared" si="66"/>
        <v>1</v>
      </c>
      <c r="DF94" s="85">
        <f t="shared" si="66"/>
        <v>1</v>
      </c>
      <c r="DG94" s="85">
        <f t="shared" si="66"/>
        <v>1</v>
      </c>
      <c r="DH94" s="85">
        <f t="shared" si="66"/>
        <v>1</v>
      </c>
      <c r="DI94" s="85">
        <f t="shared" si="66"/>
        <v>1</v>
      </c>
      <c r="DJ94" s="85">
        <f t="shared" si="66"/>
        <v>1</v>
      </c>
      <c r="DK94" s="85">
        <f t="shared" si="66"/>
        <v>1</v>
      </c>
      <c r="DL94" s="85">
        <f t="shared" si="66"/>
        <v>1</v>
      </c>
      <c r="DM94" s="85">
        <f t="shared" si="66"/>
        <v>1</v>
      </c>
      <c r="DN94" s="85">
        <f t="shared" si="66"/>
        <v>1</v>
      </c>
      <c r="DO94" s="85">
        <f t="shared" si="66"/>
        <v>1</v>
      </c>
      <c r="DP94" s="85">
        <f t="shared" si="66"/>
        <v>1</v>
      </c>
      <c r="DQ94" s="85">
        <f t="shared" ref="DQ94:DR94" si="69">IF(DQ$13&lt;$D94,$E94*DQ$13,1)</f>
        <v>1</v>
      </c>
      <c r="DR94" s="85">
        <f t="shared" si="69"/>
        <v>1</v>
      </c>
      <c r="DS94" s="79" t="s">
        <v>32</v>
      </c>
    </row>
    <row r="95" spans="2:123" x14ac:dyDescent="0.45">
      <c r="B95" s="80">
        <f t="shared" si="56"/>
        <v>83</v>
      </c>
      <c r="C95" s="81">
        <f t="shared" si="55"/>
        <v>6.8333333333333259</v>
      </c>
      <c r="D95" s="82">
        <f t="shared" si="57"/>
        <v>82</v>
      </c>
      <c r="E95" s="83">
        <f t="shared" si="59"/>
        <v>1.2195121951219513E-2</v>
      </c>
      <c r="F95" s="85"/>
      <c r="G95" s="85">
        <f t="shared" si="60"/>
        <v>1.2195121951219513E-2</v>
      </c>
      <c r="H95" s="85">
        <f t="shared" si="60"/>
        <v>2.4390243902439025E-2</v>
      </c>
      <c r="I95" s="85">
        <f t="shared" si="60"/>
        <v>3.6585365853658541E-2</v>
      </c>
      <c r="J95" s="85">
        <f t="shared" si="60"/>
        <v>4.878048780487805E-2</v>
      </c>
      <c r="K95" s="85">
        <f t="shared" si="60"/>
        <v>6.097560975609756E-2</v>
      </c>
      <c r="L95" s="85">
        <f t="shared" si="60"/>
        <v>7.3170731707317083E-2</v>
      </c>
      <c r="M95" s="85">
        <f t="shared" si="60"/>
        <v>8.5365853658536592E-2</v>
      </c>
      <c r="N95" s="85">
        <f t="shared" si="60"/>
        <v>9.7560975609756101E-2</v>
      </c>
      <c r="O95" s="85">
        <f t="shared" si="60"/>
        <v>0.10975609756097561</v>
      </c>
      <c r="P95" s="85">
        <f t="shared" si="60"/>
        <v>0.12195121951219512</v>
      </c>
      <c r="Q95" s="85">
        <f t="shared" si="60"/>
        <v>0.13414634146341464</v>
      </c>
      <c r="R95" s="85">
        <f t="shared" si="60"/>
        <v>0.14634146341463417</v>
      </c>
      <c r="S95" s="85">
        <f t="shared" si="60"/>
        <v>0.15853658536585366</v>
      </c>
      <c r="T95" s="85">
        <f t="shared" si="60"/>
        <v>0.17073170731707318</v>
      </c>
      <c r="U95" s="85">
        <f t="shared" si="60"/>
        <v>0.18292682926829268</v>
      </c>
      <c r="V95" s="85">
        <f t="shared" si="60"/>
        <v>0.1951219512195122</v>
      </c>
      <c r="W95" s="85">
        <f t="shared" si="65"/>
        <v>0.20731707317073172</v>
      </c>
      <c r="X95" s="85">
        <f t="shared" si="65"/>
        <v>0.21951219512195122</v>
      </c>
      <c r="Y95" s="85">
        <f t="shared" si="65"/>
        <v>0.23170731707317074</v>
      </c>
      <c r="Z95" s="85">
        <f t="shared" si="65"/>
        <v>0.24390243902439024</v>
      </c>
      <c r="AA95" s="85">
        <f t="shared" si="65"/>
        <v>0.25609756097560976</v>
      </c>
      <c r="AB95" s="85">
        <f t="shared" si="65"/>
        <v>0.26829268292682928</v>
      </c>
      <c r="AC95" s="85">
        <f t="shared" si="65"/>
        <v>0.28048780487804881</v>
      </c>
      <c r="AD95" s="85">
        <f t="shared" si="65"/>
        <v>0.29268292682926833</v>
      </c>
      <c r="AE95" s="85">
        <f t="shared" si="65"/>
        <v>0.3048780487804878</v>
      </c>
      <c r="AF95" s="85">
        <f t="shared" si="65"/>
        <v>0.31707317073170732</v>
      </c>
      <c r="AG95" s="85">
        <f t="shared" si="65"/>
        <v>0.32926829268292684</v>
      </c>
      <c r="AH95" s="85">
        <f t="shared" si="65"/>
        <v>0.34146341463414637</v>
      </c>
      <c r="AI95" s="85">
        <f t="shared" si="65"/>
        <v>0.35365853658536589</v>
      </c>
      <c r="AJ95" s="85">
        <f t="shared" si="65"/>
        <v>0.36585365853658536</v>
      </c>
      <c r="AK95" s="85">
        <f t="shared" si="65"/>
        <v>0.37804878048780488</v>
      </c>
      <c r="AL95" s="85">
        <f t="shared" si="65"/>
        <v>0.3902439024390244</v>
      </c>
      <c r="AM95" s="85">
        <f t="shared" si="64"/>
        <v>0.40243902439024393</v>
      </c>
      <c r="AN95" s="85">
        <f t="shared" si="64"/>
        <v>0.41463414634146345</v>
      </c>
      <c r="AO95" s="85">
        <f t="shared" si="64"/>
        <v>0.42682926829268292</v>
      </c>
      <c r="AP95" s="85">
        <f t="shared" si="64"/>
        <v>0.43902439024390244</v>
      </c>
      <c r="AQ95" s="85">
        <f t="shared" si="64"/>
        <v>0.45121951219512196</v>
      </c>
      <c r="AR95" s="85">
        <f t="shared" si="64"/>
        <v>0.46341463414634149</v>
      </c>
      <c r="AS95" s="85">
        <f t="shared" si="64"/>
        <v>0.47560975609756101</v>
      </c>
      <c r="AT95" s="85">
        <f t="shared" si="64"/>
        <v>0.48780487804878048</v>
      </c>
      <c r="AU95" s="85">
        <f t="shared" si="64"/>
        <v>0.5</v>
      </c>
      <c r="AV95" s="85">
        <f t="shared" si="64"/>
        <v>0.51219512195121952</v>
      </c>
      <c r="AW95" s="85">
        <f t="shared" si="64"/>
        <v>0.52439024390243905</v>
      </c>
      <c r="AX95" s="85">
        <f t="shared" si="64"/>
        <v>0.53658536585365857</v>
      </c>
      <c r="AY95" s="85">
        <f t="shared" si="64"/>
        <v>0.54878048780487809</v>
      </c>
      <c r="AZ95" s="85">
        <f t="shared" si="64"/>
        <v>0.56097560975609762</v>
      </c>
      <c r="BA95" s="85">
        <f t="shared" si="64"/>
        <v>0.57317073170731714</v>
      </c>
      <c r="BB95" s="85">
        <f t="shared" si="64"/>
        <v>0.58536585365853666</v>
      </c>
      <c r="BC95" s="85">
        <f t="shared" si="67"/>
        <v>0.59756097560975607</v>
      </c>
      <c r="BD95" s="85">
        <f t="shared" si="67"/>
        <v>0.6097560975609756</v>
      </c>
      <c r="BE95" s="85">
        <f t="shared" si="67"/>
        <v>0.62195121951219512</v>
      </c>
      <c r="BF95" s="85">
        <f t="shared" si="67"/>
        <v>0.63414634146341464</v>
      </c>
      <c r="BG95" s="85">
        <f t="shared" si="67"/>
        <v>0.64634146341463417</v>
      </c>
      <c r="BH95" s="85">
        <f t="shared" si="67"/>
        <v>0.65853658536585369</v>
      </c>
      <c r="BI95" s="85">
        <f t="shared" si="67"/>
        <v>0.67073170731707321</v>
      </c>
      <c r="BJ95" s="85">
        <f t="shared" si="67"/>
        <v>0.68292682926829273</v>
      </c>
      <c r="BK95" s="85">
        <f t="shared" si="67"/>
        <v>0.69512195121951226</v>
      </c>
      <c r="BL95" s="85">
        <f t="shared" si="67"/>
        <v>0.70731707317073178</v>
      </c>
      <c r="BM95" s="85">
        <f t="shared" si="67"/>
        <v>0.71951219512195119</v>
      </c>
      <c r="BN95" s="85">
        <f t="shared" si="67"/>
        <v>0.73170731707317072</v>
      </c>
      <c r="BO95" s="85">
        <f t="shared" si="67"/>
        <v>0.74390243902439024</v>
      </c>
      <c r="BP95" s="85">
        <f t="shared" si="67"/>
        <v>0.75609756097560976</v>
      </c>
      <c r="BQ95" s="85">
        <f t="shared" si="67"/>
        <v>0.76829268292682928</v>
      </c>
      <c r="BR95" s="85">
        <f t="shared" si="67"/>
        <v>0.78048780487804881</v>
      </c>
      <c r="BS95" s="85">
        <f t="shared" si="68"/>
        <v>0.79268292682926833</v>
      </c>
      <c r="BT95" s="85">
        <f t="shared" si="68"/>
        <v>0.80487804878048785</v>
      </c>
      <c r="BU95" s="85">
        <f t="shared" si="68"/>
        <v>0.81707317073170738</v>
      </c>
      <c r="BV95" s="85">
        <f t="shared" si="68"/>
        <v>0.8292682926829269</v>
      </c>
      <c r="BW95" s="85">
        <f t="shared" si="68"/>
        <v>0.84146341463414642</v>
      </c>
      <c r="BX95" s="85">
        <f t="shared" si="68"/>
        <v>0.85365853658536583</v>
      </c>
      <c r="BY95" s="85">
        <f t="shared" si="68"/>
        <v>0.86585365853658536</v>
      </c>
      <c r="BZ95" s="85">
        <f t="shared" si="68"/>
        <v>0.87804878048780488</v>
      </c>
      <c r="CA95" s="85">
        <f t="shared" si="68"/>
        <v>0.8902439024390244</v>
      </c>
      <c r="CB95" s="85">
        <f t="shared" si="68"/>
        <v>0.90243902439024393</v>
      </c>
      <c r="CC95" s="85">
        <f t="shared" si="68"/>
        <v>0.91463414634146345</v>
      </c>
      <c r="CD95" s="85">
        <f t="shared" si="68"/>
        <v>0.92682926829268297</v>
      </c>
      <c r="CE95" s="85">
        <f t="shared" si="68"/>
        <v>0.9390243902439025</v>
      </c>
      <c r="CF95" s="85">
        <f t="shared" si="68"/>
        <v>0.95121951219512202</v>
      </c>
      <c r="CG95" s="85">
        <f t="shared" si="68"/>
        <v>0.96341463414634154</v>
      </c>
      <c r="CH95" s="85">
        <f t="shared" si="68"/>
        <v>0.97560975609756095</v>
      </c>
      <c r="CI95" s="85">
        <f t="shared" ref="CI95:DR102" si="70">IF(CI$13&lt;$D95,$E95*CI$13,1)</f>
        <v>0.98780487804878048</v>
      </c>
      <c r="CJ95" s="85">
        <f t="shared" si="70"/>
        <v>1</v>
      </c>
      <c r="CK95" s="85">
        <f t="shared" si="70"/>
        <v>1</v>
      </c>
      <c r="CL95" s="85">
        <f t="shared" si="70"/>
        <v>1</v>
      </c>
      <c r="CM95" s="85">
        <f t="shared" si="70"/>
        <v>1</v>
      </c>
      <c r="CN95" s="85">
        <f t="shared" si="70"/>
        <v>1</v>
      </c>
      <c r="CO95" s="85">
        <f t="shared" si="70"/>
        <v>1</v>
      </c>
      <c r="CP95" s="85">
        <f t="shared" si="70"/>
        <v>1</v>
      </c>
      <c r="CQ95" s="85">
        <f t="shared" si="70"/>
        <v>1</v>
      </c>
      <c r="CR95" s="85">
        <f t="shared" si="70"/>
        <v>1</v>
      </c>
      <c r="CS95" s="85">
        <f t="shared" si="70"/>
        <v>1</v>
      </c>
      <c r="CT95" s="85">
        <f t="shared" si="70"/>
        <v>1</v>
      </c>
      <c r="CU95" s="85">
        <f t="shared" si="70"/>
        <v>1</v>
      </c>
      <c r="CV95" s="85">
        <f t="shared" si="70"/>
        <v>1</v>
      </c>
      <c r="CW95" s="85">
        <f t="shared" si="70"/>
        <v>1</v>
      </c>
      <c r="CX95" s="85">
        <f t="shared" si="70"/>
        <v>1</v>
      </c>
      <c r="CY95" s="85">
        <f t="shared" si="70"/>
        <v>1</v>
      </c>
      <c r="CZ95" s="85">
        <f t="shared" si="70"/>
        <v>1</v>
      </c>
      <c r="DA95" s="85">
        <f t="shared" si="70"/>
        <v>1</v>
      </c>
      <c r="DB95" s="85">
        <f t="shared" si="70"/>
        <v>1</v>
      </c>
      <c r="DC95" s="85">
        <f t="shared" si="70"/>
        <v>1</v>
      </c>
      <c r="DD95" s="85">
        <f t="shared" si="70"/>
        <v>1</v>
      </c>
      <c r="DE95" s="85">
        <f t="shared" si="70"/>
        <v>1</v>
      </c>
      <c r="DF95" s="85">
        <f t="shared" si="70"/>
        <v>1</v>
      </c>
      <c r="DG95" s="85">
        <f t="shared" si="70"/>
        <v>1</v>
      </c>
      <c r="DH95" s="85">
        <f t="shared" si="70"/>
        <v>1</v>
      </c>
      <c r="DI95" s="85">
        <f t="shared" si="70"/>
        <v>1</v>
      </c>
      <c r="DJ95" s="85">
        <f t="shared" si="70"/>
        <v>1</v>
      </c>
      <c r="DK95" s="85">
        <f t="shared" si="70"/>
        <v>1</v>
      </c>
      <c r="DL95" s="85">
        <f t="shared" si="70"/>
        <v>1</v>
      </c>
      <c r="DM95" s="85">
        <f t="shared" si="70"/>
        <v>1</v>
      </c>
      <c r="DN95" s="85">
        <f t="shared" si="70"/>
        <v>1</v>
      </c>
      <c r="DO95" s="85">
        <f t="shared" si="70"/>
        <v>1</v>
      </c>
      <c r="DP95" s="85">
        <f t="shared" si="70"/>
        <v>1</v>
      </c>
      <c r="DQ95" s="85">
        <f t="shared" si="70"/>
        <v>1</v>
      </c>
      <c r="DR95" s="85">
        <f t="shared" si="70"/>
        <v>1</v>
      </c>
      <c r="DS95" s="79" t="s">
        <v>32</v>
      </c>
    </row>
    <row r="96" spans="2:123" x14ac:dyDescent="0.45">
      <c r="B96" s="80">
        <f t="shared" si="56"/>
        <v>84</v>
      </c>
      <c r="C96" s="81">
        <f t="shared" si="55"/>
        <v>6.916666666666659</v>
      </c>
      <c r="D96" s="82">
        <f t="shared" si="57"/>
        <v>83</v>
      </c>
      <c r="E96" s="83">
        <f t="shared" si="59"/>
        <v>1.2048192771084338E-2</v>
      </c>
      <c r="F96" s="85"/>
      <c r="G96" s="85">
        <f t="shared" si="60"/>
        <v>1.2048192771084338E-2</v>
      </c>
      <c r="H96" s="85">
        <f t="shared" si="60"/>
        <v>2.4096385542168676E-2</v>
      </c>
      <c r="I96" s="85">
        <f t="shared" si="60"/>
        <v>3.6144578313253017E-2</v>
      </c>
      <c r="J96" s="85">
        <f t="shared" si="60"/>
        <v>4.8192771084337352E-2</v>
      </c>
      <c r="K96" s="85">
        <f t="shared" si="60"/>
        <v>6.0240963855421686E-2</v>
      </c>
      <c r="L96" s="85">
        <f t="shared" si="60"/>
        <v>7.2289156626506035E-2</v>
      </c>
      <c r="M96" s="85">
        <f t="shared" si="60"/>
        <v>8.4337349397590369E-2</v>
      </c>
      <c r="N96" s="85">
        <f t="shared" si="60"/>
        <v>9.6385542168674704E-2</v>
      </c>
      <c r="O96" s="85">
        <f t="shared" si="60"/>
        <v>0.10843373493975904</v>
      </c>
      <c r="P96" s="85">
        <f t="shared" si="60"/>
        <v>0.12048192771084337</v>
      </c>
      <c r="Q96" s="85">
        <f t="shared" si="60"/>
        <v>0.13253012048192772</v>
      </c>
      <c r="R96" s="85">
        <f t="shared" si="60"/>
        <v>0.14457831325301207</v>
      </c>
      <c r="S96" s="85">
        <f t="shared" si="60"/>
        <v>0.15662650602409639</v>
      </c>
      <c r="T96" s="85">
        <f t="shared" si="60"/>
        <v>0.16867469879518074</v>
      </c>
      <c r="U96" s="85">
        <f t="shared" si="60"/>
        <v>0.18072289156626506</v>
      </c>
      <c r="V96" s="85">
        <f t="shared" si="60"/>
        <v>0.19277108433734941</v>
      </c>
      <c r="W96" s="85">
        <f t="shared" si="65"/>
        <v>0.20481927710843376</v>
      </c>
      <c r="X96" s="85">
        <f t="shared" si="65"/>
        <v>0.21686746987951808</v>
      </c>
      <c r="Y96" s="85">
        <f t="shared" si="65"/>
        <v>0.22891566265060243</v>
      </c>
      <c r="Z96" s="85">
        <f t="shared" si="65"/>
        <v>0.24096385542168675</v>
      </c>
      <c r="AA96" s="85">
        <f t="shared" si="65"/>
        <v>0.25301204819277112</v>
      </c>
      <c r="AB96" s="85">
        <f t="shared" si="65"/>
        <v>0.26506024096385544</v>
      </c>
      <c r="AC96" s="85">
        <f t="shared" si="65"/>
        <v>0.27710843373493976</v>
      </c>
      <c r="AD96" s="85">
        <f t="shared" si="65"/>
        <v>0.28915662650602414</v>
      </c>
      <c r="AE96" s="85">
        <f t="shared" si="65"/>
        <v>0.30120481927710846</v>
      </c>
      <c r="AF96" s="85">
        <f t="shared" si="65"/>
        <v>0.31325301204819278</v>
      </c>
      <c r="AG96" s="85">
        <f t="shared" si="65"/>
        <v>0.3253012048192771</v>
      </c>
      <c r="AH96" s="85">
        <f t="shared" si="65"/>
        <v>0.33734939759036148</v>
      </c>
      <c r="AI96" s="85">
        <f t="shared" si="65"/>
        <v>0.3493975903614458</v>
      </c>
      <c r="AJ96" s="85">
        <f t="shared" si="65"/>
        <v>0.36144578313253012</v>
      </c>
      <c r="AK96" s="85">
        <f t="shared" si="65"/>
        <v>0.37349397590361449</v>
      </c>
      <c r="AL96" s="85">
        <f t="shared" si="65"/>
        <v>0.38554216867469882</v>
      </c>
      <c r="AM96" s="85">
        <f t="shared" si="64"/>
        <v>0.39759036144578314</v>
      </c>
      <c r="AN96" s="85">
        <f t="shared" si="64"/>
        <v>0.40963855421686751</v>
      </c>
      <c r="AO96" s="85">
        <f t="shared" si="64"/>
        <v>0.42168674698795183</v>
      </c>
      <c r="AP96" s="85">
        <f t="shared" si="64"/>
        <v>0.43373493975903615</v>
      </c>
      <c r="AQ96" s="85">
        <f t="shared" si="64"/>
        <v>0.44578313253012053</v>
      </c>
      <c r="AR96" s="85">
        <f t="shared" si="64"/>
        <v>0.45783132530120485</v>
      </c>
      <c r="AS96" s="85">
        <f t="shared" si="64"/>
        <v>0.46987951807228917</v>
      </c>
      <c r="AT96" s="85">
        <f t="shared" si="64"/>
        <v>0.48192771084337349</v>
      </c>
      <c r="AU96" s="85">
        <f t="shared" si="64"/>
        <v>0.49397590361445787</v>
      </c>
      <c r="AV96" s="85">
        <f t="shared" si="64"/>
        <v>0.50602409638554224</v>
      </c>
      <c r="AW96" s="85">
        <f t="shared" si="64"/>
        <v>0.51807228915662651</v>
      </c>
      <c r="AX96" s="85">
        <f t="shared" si="64"/>
        <v>0.53012048192771088</v>
      </c>
      <c r="AY96" s="85">
        <f t="shared" si="64"/>
        <v>0.54216867469879526</v>
      </c>
      <c r="AZ96" s="85">
        <f t="shared" si="64"/>
        <v>0.55421686746987953</v>
      </c>
      <c r="BA96" s="85">
        <f t="shared" si="64"/>
        <v>0.5662650602409639</v>
      </c>
      <c r="BB96" s="85">
        <f t="shared" si="64"/>
        <v>0.57831325301204828</v>
      </c>
      <c r="BC96" s="85">
        <f t="shared" si="67"/>
        <v>0.59036144578313254</v>
      </c>
      <c r="BD96" s="85">
        <f t="shared" si="67"/>
        <v>0.60240963855421692</v>
      </c>
      <c r="BE96" s="85">
        <f t="shared" si="67"/>
        <v>0.61445783132530118</v>
      </c>
      <c r="BF96" s="85">
        <f t="shared" si="67"/>
        <v>0.62650602409638556</v>
      </c>
      <c r="BG96" s="85">
        <f t="shared" si="67"/>
        <v>0.63855421686746994</v>
      </c>
      <c r="BH96" s="85">
        <f t="shared" si="67"/>
        <v>0.6506024096385542</v>
      </c>
      <c r="BI96" s="85">
        <f t="shared" si="67"/>
        <v>0.66265060240963858</v>
      </c>
      <c r="BJ96" s="85">
        <f t="shared" si="67"/>
        <v>0.67469879518072295</v>
      </c>
      <c r="BK96" s="85">
        <f t="shared" si="67"/>
        <v>0.68674698795180722</v>
      </c>
      <c r="BL96" s="85">
        <f t="shared" si="67"/>
        <v>0.6987951807228916</v>
      </c>
      <c r="BM96" s="85">
        <f t="shared" si="67"/>
        <v>0.71084337349397597</v>
      </c>
      <c r="BN96" s="85">
        <f t="shared" si="67"/>
        <v>0.72289156626506024</v>
      </c>
      <c r="BO96" s="85">
        <f t="shared" si="67"/>
        <v>0.73493975903614461</v>
      </c>
      <c r="BP96" s="85">
        <f t="shared" si="67"/>
        <v>0.74698795180722899</v>
      </c>
      <c r="BQ96" s="85">
        <f t="shared" si="67"/>
        <v>0.75903614457831325</v>
      </c>
      <c r="BR96" s="85">
        <f t="shared" si="67"/>
        <v>0.77108433734939763</v>
      </c>
      <c r="BS96" s="85">
        <f t="shared" si="68"/>
        <v>0.78313253012048201</v>
      </c>
      <c r="BT96" s="85">
        <f t="shared" si="68"/>
        <v>0.79518072289156627</v>
      </c>
      <c r="BU96" s="85">
        <f t="shared" si="68"/>
        <v>0.80722891566265065</v>
      </c>
      <c r="BV96" s="85">
        <f t="shared" si="68"/>
        <v>0.81927710843373502</v>
      </c>
      <c r="BW96" s="85">
        <f t="shared" si="68"/>
        <v>0.83132530120481929</v>
      </c>
      <c r="BX96" s="85">
        <f t="shared" si="68"/>
        <v>0.84337349397590367</v>
      </c>
      <c r="BY96" s="85">
        <f t="shared" si="68"/>
        <v>0.85542168674698804</v>
      </c>
      <c r="BZ96" s="85">
        <f t="shared" si="68"/>
        <v>0.86746987951807231</v>
      </c>
      <c r="CA96" s="85">
        <f t="shared" si="68"/>
        <v>0.87951807228915668</v>
      </c>
      <c r="CB96" s="85">
        <f t="shared" si="68"/>
        <v>0.89156626506024106</v>
      </c>
      <c r="CC96" s="85">
        <f t="shared" si="68"/>
        <v>0.90361445783132532</v>
      </c>
      <c r="CD96" s="85">
        <f t="shared" si="68"/>
        <v>0.9156626506024097</v>
      </c>
      <c r="CE96" s="85">
        <f t="shared" si="68"/>
        <v>0.92771084337349408</v>
      </c>
      <c r="CF96" s="85">
        <f t="shared" si="68"/>
        <v>0.93975903614457834</v>
      </c>
      <c r="CG96" s="85">
        <f t="shared" si="68"/>
        <v>0.95180722891566272</v>
      </c>
      <c r="CH96" s="85">
        <f t="shared" si="68"/>
        <v>0.96385542168674698</v>
      </c>
      <c r="CI96" s="85">
        <f t="shared" si="70"/>
        <v>0.97590361445783136</v>
      </c>
      <c r="CJ96" s="85">
        <f t="shared" si="70"/>
        <v>0.98795180722891573</v>
      </c>
      <c r="CK96" s="85">
        <f t="shared" si="70"/>
        <v>1</v>
      </c>
      <c r="CL96" s="85">
        <f t="shared" si="70"/>
        <v>1</v>
      </c>
      <c r="CM96" s="85">
        <f t="shared" si="70"/>
        <v>1</v>
      </c>
      <c r="CN96" s="85">
        <f t="shared" si="70"/>
        <v>1</v>
      </c>
      <c r="CO96" s="85">
        <f t="shared" si="70"/>
        <v>1</v>
      </c>
      <c r="CP96" s="85">
        <f t="shared" si="70"/>
        <v>1</v>
      </c>
      <c r="CQ96" s="85">
        <f t="shared" si="70"/>
        <v>1</v>
      </c>
      <c r="CR96" s="85">
        <f t="shared" si="70"/>
        <v>1</v>
      </c>
      <c r="CS96" s="85">
        <f t="shared" si="70"/>
        <v>1</v>
      </c>
      <c r="CT96" s="85">
        <f t="shared" si="70"/>
        <v>1</v>
      </c>
      <c r="CU96" s="85">
        <f t="shared" si="70"/>
        <v>1</v>
      </c>
      <c r="CV96" s="85">
        <f t="shared" si="70"/>
        <v>1</v>
      </c>
      <c r="CW96" s="85">
        <f t="shared" si="70"/>
        <v>1</v>
      </c>
      <c r="CX96" s="85">
        <f t="shared" si="70"/>
        <v>1</v>
      </c>
      <c r="CY96" s="85">
        <f t="shared" si="70"/>
        <v>1</v>
      </c>
      <c r="CZ96" s="85">
        <f t="shared" si="70"/>
        <v>1</v>
      </c>
      <c r="DA96" s="85">
        <f t="shared" si="70"/>
        <v>1</v>
      </c>
      <c r="DB96" s="85">
        <f t="shared" si="70"/>
        <v>1</v>
      </c>
      <c r="DC96" s="85">
        <f t="shared" si="70"/>
        <v>1</v>
      </c>
      <c r="DD96" s="85">
        <f t="shared" si="70"/>
        <v>1</v>
      </c>
      <c r="DE96" s="85">
        <f t="shared" si="70"/>
        <v>1</v>
      </c>
      <c r="DF96" s="85">
        <f t="shared" si="70"/>
        <v>1</v>
      </c>
      <c r="DG96" s="85">
        <f t="shared" si="70"/>
        <v>1</v>
      </c>
      <c r="DH96" s="85">
        <f t="shared" si="70"/>
        <v>1</v>
      </c>
      <c r="DI96" s="85">
        <f t="shared" si="70"/>
        <v>1</v>
      </c>
      <c r="DJ96" s="85">
        <f t="shared" si="70"/>
        <v>1</v>
      </c>
      <c r="DK96" s="85">
        <f t="shared" si="70"/>
        <v>1</v>
      </c>
      <c r="DL96" s="85">
        <f t="shared" si="70"/>
        <v>1</v>
      </c>
      <c r="DM96" s="85">
        <f t="shared" si="70"/>
        <v>1</v>
      </c>
      <c r="DN96" s="85">
        <f t="shared" si="70"/>
        <v>1</v>
      </c>
      <c r="DO96" s="85">
        <f t="shared" si="70"/>
        <v>1</v>
      </c>
      <c r="DP96" s="85">
        <f t="shared" si="70"/>
        <v>1</v>
      </c>
      <c r="DQ96" s="85">
        <f t="shared" si="70"/>
        <v>1</v>
      </c>
      <c r="DR96" s="85">
        <f t="shared" si="70"/>
        <v>1</v>
      </c>
      <c r="DS96" s="79" t="s">
        <v>32</v>
      </c>
    </row>
    <row r="97" spans="2:123" x14ac:dyDescent="0.45">
      <c r="B97" s="80">
        <f t="shared" si="56"/>
        <v>85</v>
      </c>
      <c r="C97" s="81">
        <f t="shared" si="55"/>
        <v>6.999999999999992</v>
      </c>
      <c r="D97" s="82">
        <f t="shared" si="57"/>
        <v>84</v>
      </c>
      <c r="E97" s="83">
        <f t="shared" si="59"/>
        <v>1.1904761904761904E-2</v>
      </c>
      <c r="F97" s="85"/>
      <c r="G97" s="85">
        <f t="shared" si="60"/>
        <v>1.1904761904761904E-2</v>
      </c>
      <c r="H97" s="85">
        <f t="shared" si="60"/>
        <v>2.3809523809523808E-2</v>
      </c>
      <c r="I97" s="85">
        <f t="shared" si="60"/>
        <v>3.5714285714285712E-2</v>
      </c>
      <c r="J97" s="85">
        <f t="shared" si="60"/>
        <v>4.7619047619047616E-2</v>
      </c>
      <c r="K97" s="85">
        <f t="shared" si="60"/>
        <v>5.9523809523809521E-2</v>
      </c>
      <c r="L97" s="85">
        <f t="shared" si="60"/>
        <v>7.1428571428571425E-2</v>
      </c>
      <c r="M97" s="85">
        <f t="shared" si="60"/>
        <v>8.3333333333333329E-2</v>
      </c>
      <c r="N97" s="85">
        <f t="shared" si="60"/>
        <v>9.5238095238095233E-2</v>
      </c>
      <c r="O97" s="85">
        <f t="shared" si="60"/>
        <v>0.10714285714285714</v>
      </c>
      <c r="P97" s="85">
        <f t="shared" si="60"/>
        <v>0.11904761904761904</v>
      </c>
      <c r="Q97" s="85">
        <f t="shared" si="60"/>
        <v>0.13095238095238093</v>
      </c>
      <c r="R97" s="85">
        <f t="shared" si="60"/>
        <v>0.14285714285714285</v>
      </c>
      <c r="S97" s="85">
        <f t="shared" si="60"/>
        <v>0.15476190476190477</v>
      </c>
      <c r="T97" s="85">
        <f t="shared" si="60"/>
        <v>0.16666666666666666</v>
      </c>
      <c r="U97" s="85">
        <f t="shared" si="60"/>
        <v>0.17857142857142855</v>
      </c>
      <c r="V97" s="85">
        <f t="shared" si="60"/>
        <v>0.19047619047619047</v>
      </c>
      <c r="W97" s="85">
        <f t="shared" si="65"/>
        <v>0.20238095238095238</v>
      </c>
      <c r="X97" s="85">
        <f t="shared" si="65"/>
        <v>0.21428571428571427</v>
      </c>
      <c r="Y97" s="85">
        <f t="shared" si="65"/>
        <v>0.22619047619047616</v>
      </c>
      <c r="Z97" s="85">
        <f t="shared" si="65"/>
        <v>0.23809523809523808</v>
      </c>
      <c r="AA97" s="85">
        <f t="shared" si="65"/>
        <v>0.25</v>
      </c>
      <c r="AB97" s="85">
        <f t="shared" si="65"/>
        <v>0.26190476190476186</v>
      </c>
      <c r="AC97" s="85">
        <f t="shared" si="65"/>
        <v>0.27380952380952378</v>
      </c>
      <c r="AD97" s="85">
        <f t="shared" si="65"/>
        <v>0.2857142857142857</v>
      </c>
      <c r="AE97" s="85">
        <f t="shared" si="65"/>
        <v>0.29761904761904762</v>
      </c>
      <c r="AF97" s="85">
        <f t="shared" si="65"/>
        <v>0.30952380952380953</v>
      </c>
      <c r="AG97" s="85">
        <f t="shared" si="65"/>
        <v>0.3214285714285714</v>
      </c>
      <c r="AH97" s="85">
        <f t="shared" si="65"/>
        <v>0.33333333333333331</v>
      </c>
      <c r="AI97" s="85">
        <f t="shared" si="65"/>
        <v>0.34523809523809523</v>
      </c>
      <c r="AJ97" s="85">
        <f t="shared" si="65"/>
        <v>0.3571428571428571</v>
      </c>
      <c r="AK97" s="85">
        <f t="shared" si="65"/>
        <v>0.36904761904761901</v>
      </c>
      <c r="AL97" s="85">
        <f t="shared" si="65"/>
        <v>0.38095238095238093</v>
      </c>
      <c r="AM97" s="85">
        <f t="shared" si="64"/>
        <v>0.39285714285714285</v>
      </c>
      <c r="AN97" s="85">
        <f t="shared" si="64"/>
        <v>0.40476190476190477</v>
      </c>
      <c r="AO97" s="85">
        <f t="shared" si="64"/>
        <v>0.41666666666666663</v>
      </c>
      <c r="AP97" s="85">
        <f t="shared" si="64"/>
        <v>0.42857142857142855</v>
      </c>
      <c r="AQ97" s="85">
        <f t="shared" si="64"/>
        <v>0.44047619047619047</v>
      </c>
      <c r="AR97" s="85">
        <f t="shared" si="64"/>
        <v>0.45238095238095233</v>
      </c>
      <c r="AS97" s="85">
        <f t="shared" si="64"/>
        <v>0.46428571428571425</v>
      </c>
      <c r="AT97" s="85">
        <f t="shared" si="64"/>
        <v>0.47619047619047616</v>
      </c>
      <c r="AU97" s="85">
        <f t="shared" si="64"/>
        <v>0.48809523809523808</v>
      </c>
      <c r="AV97" s="85">
        <f t="shared" si="64"/>
        <v>0.5</v>
      </c>
      <c r="AW97" s="85">
        <f t="shared" si="64"/>
        <v>0.51190476190476186</v>
      </c>
      <c r="AX97" s="85">
        <f t="shared" si="64"/>
        <v>0.52380952380952372</v>
      </c>
      <c r="AY97" s="85">
        <f t="shared" si="64"/>
        <v>0.5357142857142857</v>
      </c>
      <c r="AZ97" s="85">
        <f t="shared" si="64"/>
        <v>0.54761904761904756</v>
      </c>
      <c r="BA97" s="85">
        <f t="shared" si="64"/>
        <v>0.55952380952380953</v>
      </c>
      <c r="BB97" s="85">
        <f t="shared" si="64"/>
        <v>0.5714285714285714</v>
      </c>
      <c r="BC97" s="85">
        <f t="shared" si="67"/>
        <v>0.58333333333333326</v>
      </c>
      <c r="BD97" s="85">
        <f t="shared" si="67"/>
        <v>0.59523809523809523</v>
      </c>
      <c r="BE97" s="85">
        <f t="shared" si="67"/>
        <v>0.6071428571428571</v>
      </c>
      <c r="BF97" s="85">
        <f t="shared" si="67"/>
        <v>0.61904761904761907</v>
      </c>
      <c r="BG97" s="85">
        <f t="shared" si="67"/>
        <v>0.63095238095238093</v>
      </c>
      <c r="BH97" s="85">
        <f t="shared" si="67"/>
        <v>0.64285714285714279</v>
      </c>
      <c r="BI97" s="85">
        <f t="shared" si="67"/>
        <v>0.65476190476190477</v>
      </c>
      <c r="BJ97" s="85">
        <f t="shared" si="67"/>
        <v>0.66666666666666663</v>
      </c>
      <c r="BK97" s="85">
        <f t="shared" si="67"/>
        <v>0.67857142857142849</v>
      </c>
      <c r="BL97" s="85">
        <f t="shared" si="67"/>
        <v>0.69047619047619047</v>
      </c>
      <c r="BM97" s="85">
        <f t="shared" si="67"/>
        <v>0.70238095238095233</v>
      </c>
      <c r="BN97" s="85">
        <f t="shared" si="67"/>
        <v>0.71428571428571419</v>
      </c>
      <c r="BO97" s="85">
        <f t="shared" si="67"/>
        <v>0.72619047619047616</v>
      </c>
      <c r="BP97" s="85">
        <f t="shared" si="67"/>
        <v>0.73809523809523803</v>
      </c>
      <c r="BQ97" s="85">
        <f t="shared" si="67"/>
        <v>0.75</v>
      </c>
      <c r="BR97" s="85">
        <f t="shared" si="67"/>
        <v>0.76190476190476186</v>
      </c>
      <c r="BS97" s="85">
        <f t="shared" si="68"/>
        <v>0.77380952380952372</v>
      </c>
      <c r="BT97" s="85">
        <f t="shared" si="68"/>
        <v>0.7857142857142857</v>
      </c>
      <c r="BU97" s="85">
        <f t="shared" si="68"/>
        <v>0.79761904761904756</v>
      </c>
      <c r="BV97" s="85">
        <f t="shared" si="68"/>
        <v>0.80952380952380953</v>
      </c>
      <c r="BW97" s="85">
        <f t="shared" si="68"/>
        <v>0.8214285714285714</v>
      </c>
      <c r="BX97" s="85">
        <f t="shared" si="68"/>
        <v>0.83333333333333326</v>
      </c>
      <c r="BY97" s="85">
        <f t="shared" si="68"/>
        <v>0.84523809523809523</v>
      </c>
      <c r="BZ97" s="85">
        <f t="shared" si="68"/>
        <v>0.8571428571428571</v>
      </c>
      <c r="CA97" s="85">
        <f t="shared" si="68"/>
        <v>0.86904761904761896</v>
      </c>
      <c r="CB97" s="85">
        <f t="shared" si="68"/>
        <v>0.88095238095238093</v>
      </c>
      <c r="CC97" s="85">
        <f t="shared" si="68"/>
        <v>0.89285714285714279</v>
      </c>
      <c r="CD97" s="85">
        <f t="shared" si="68"/>
        <v>0.90476190476190466</v>
      </c>
      <c r="CE97" s="85">
        <f t="shared" si="68"/>
        <v>0.91666666666666663</v>
      </c>
      <c r="CF97" s="85">
        <f t="shared" si="68"/>
        <v>0.92857142857142849</v>
      </c>
      <c r="CG97" s="85">
        <f t="shared" si="68"/>
        <v>0.94047619047619047</v>
      </c>
      <c r="CH97" s="85">
        <f t="shared" si="68"/>
        <v>0.95238095238095233</v>
      </c>
      <c r="CI97" s="85">
        <f t="shared" si="70"/>
        <v>0.96428571428571419</v>
      </c>
      <c r="CJ97" s="85">
        <f t="shared" si="70"/>
        <v>0.97619047619047616</v>
      </c>
      <c r="CK97" s="85">
        <f t="shared" si="70"/>
        <v>0.98809523809523803</v>
      </c>
      <c r="CL97" s="85">
        <f t="shared" si="70"/>
        <v>1</v>
      </c>
      <c r="CM97" s="85">
        <f t="shared" si="70"/>
        <v>1</v>
      </c>
      <c r="CN97" s="85">
        <f t="shared" si="70"/>
        <v>1</v>
      </c>
      <c r="CO97" s="85">
        <f t="shared" si="70"/>
        <v>1</v>
      </c>
      <c r="CP97" s="85">
        <f t="shared" si="70"/>
        <v>1</v>
      </c>
      <c r="CQ97" s="85">
        <f t="shared" si="70"/>
        <v>1</v>
      </c>
      <c r="CR97" s="85">
        <f t="shared" si="70"/>
        <v>1</v>
      </c>
      <c r="CS97" s="85">
        <f t="shared" si="70"/>
        <v>1</v>
      </c>
      <c r="CT97" s="85">
        <f t="shared" si="70"/>
        <v>1</v>
      </c>
      <c r="CU97" s="85">
        <f t="shared" si="70"/>
        <v>1</v>
      </c>
      <c r="CV97" s="85">
        <f t="shared" si="70"/>
        <v>1</v>
      </c>
      <c r="CW97" s="85">
        <f t="shared" si="70"/>
        <v>1</v>
      </c>
      <c r="CX97" s="85">
        <f t="shared" si="70"/>
        <v>1</v>
      </c>
      <c r="CY97" s="85">
        <f t="shared" si="70"/>
        <v>1</v>
      </c>
      <c r="CZ97" s="85">
        <f t="shared" si="70"/>
        <v>1</v>
      </c>
      <c r="DA97" s="85">
        <f t="shared" si="70"/>
        <v>1</v>
      </c>
      <c r="DB97" s="85">
        <f t="shared" si="70"/>
        <v>1</v>
      </c>
      <c r="DC97" s="85">
        <f t="shared" si="70"/>
        <v>1</v>
      </c>
      <c r="DD97" s="85">
        <f t="shared" si="70"/>
        <v>1</v>
      </c>
      <c r="DE97" s="85">
        <f t="shared" si="70"/>
        <v>1</v>
      </c>
      <c r="DF97" s="85">
        <f t="shared" si="70"/>
        <v>1</v>
      </c>
      <c r="DG97" s="85">
        <f t="shared" si="70"/>
        <v>1</v>
      </c>
      <c r="DH97" s="85">
        <f t="shared" si="70"/>
        <v>1</v>
      </c>
      <c r="DI97" s="85">
        <f t="shared" si="70"/>
        <v>1</v>
      </c>
      <c r="DJ97" s="85">
        <f t="shared" si="70"/>
        <v>1</v>
      </c>
      <c r="DK97" s="85">
        <f t="shared" si="70"/>
        <v>1</v>
      </c>
      <c r="DL97" s="85">
        <f t="shared" si="70"/>
        <v>1</v>
      </c>
      <c r="DM97" s="85">
        <f t="shared" si="70"/>
        <v>1</v>
      </c>
      <c r="DN97" s="85">
        <f t="shared" si="70"/>
        <v>1</v>
      </c>
      <c r="DO97" s="85">
        <f t="shared" si="70"/>
        <v>1</v>
      </c>
      <c r="DP97" s="85">
        <f t="shared" si="70"/>
        <v>1</v>
      </c>
      <c r="DQ97" s="85">
        <f t="shared" si="70"/>
        <v>1</v>
      </c>
      <c r="DR97" s="85">
        <f t="shared" si="70"/>
        <v>1</v>
      </c>
      <c r="DS97" s="79" t="s">
        <v>32</v>
      </c>
    </row>
    <row r="98" spans="2:123" x14ac:dyDescent="0.45">
      <c r="B98" s="80">
        <f t="shared" si="56"/>
        <v>86</v>
      </c>
      <c r="C98" s="81">
        <f t="shared" si="55"/>
        <v>7.083333333333325</v>
      </c>
      <c r="D98" s="82">
        <f t="shared" si="57"/>
        <v>85</v>
      </c>
      <c r="E98" s="83">
        <f t="shared" si="59"/>
        <v>1.1764705882352941E-2</v>
      </c>
      <c r="F98" s="85"/>
      <c r="G98" s="85">
        <f t="shared" si="60"/>
        <v>1.1764705882352941E-2</v>
      </c>
      <c r="H98" s="85">
        <f t="shared" si="60"/>
        <v>2.3529411764705882E-2</v>
      </c>
      <c r="I98" s="85">
        <f t="shared" si="60"/>
        <v>3.5294117647058823E-2</v>
      </c>
      <c r="J98" s="85">
        <f t="shared" si="60"/>
        <v>4.7058823529411764E-2</v>
      </c>
      <c r="K98" s="85">
        <f t="shared" si="60"/>
        <v>5.8823529411764705E-2</v>
      </c>
      <c r="L98" s="85">
        <f t="shared" si="60"/>
        <v>7.0588235294117646E-2</v>
      </c>
      <c r="M98" s="85">
        <f t="shared" si="60"/>
        <v>8.2352941176470587E-2</v>
      </c>
      <c r="N98" s="85">
        <f t="shared" si="60"/>
        <v>9.4117647058823528E-2</v>
      </c>
      <c r="O98" s="85">
        <f t="shared" si="60"/>
        <v>0.10588235294117647</v>
      </c>
      <c r="P98" s="85">
        <f t="shared" si="60"/>
        <v>0.11764705882352941</v>
      </c>
      <c r="Q98" s="85">
        <f t="shared" si="60"/>
        <v>0.12941176470588234</v>
      </c>
      <c r="R98" s="85">
        <f t="shared" si="60"/>
        <v>0.14117647058823529</v>
      </c>
      <c r="S98" s="85">
        <f t="shared" si="60"/>
        <v>0.15294117647058825</v>
      </c>
      <c r="T98" s="85">
        <f t="shared" si="60"/>
        <v>0.16470588235294117</v>
      </c>
      <c r="U98" s="85">
        <f t="shared" si="60"/>
        <v>0.1764705882352941</v>
      </c>
      <c r="V98" s="85">
        <f t="shared" ref="V98" si="71">IF(V$13&lt;$D98,$E98*V$13,1)</f>
        <v>0.18823529411764706</v>
      </c>
      <c r="W98" s="85">
        <f t="shared" si="65"/>
        <v>0.2</v>
      </c>
      <c r="X98" s="85">
        <f t="shared" si="65"/>
        <v>0.21176470588235294</v>
      </c>
      <c r="Y98" s="85">
        <f t="shared" si="65"/>
        <v>0.22352941176470587</v>
      </c>
      <c r="Z98" s="85">
        <f t="shared" si="65"/>
        <v>0.23529411764705882</v>
      </c>
      <c r="AA98" s="85">
        <f t="shared" si="65"/>
        <v>0.24705882352941178</v>
      </c>
      <c r="AB98" s="85">
        <f t="shared" si="65"/>
        <v>0.25882352941176467</v>
      </c>
      <c r="AC98" s="85">
        <f t="shared" si="65"/>
        <v>0.27058823529411763</v>
      </c>
      <c r="AD98" s="85">
        <f t="shared" si="65"/>
        <v>0.28235294117647058</v>
      </c>
      <c r="AE98" s="85">
        <f t="shared" si="65"/>
        <v>0.29411764705882354</v>
      </c>
      <c r="AF98" s="85">
        <f t="shared" si="65"/>
        <v>0.30588235294117649</v>
      </c>
      <c r="AG98" s="85">
        <f t="shared" si="65"/>
        <v>0.31764705882352939</v>
      </c>
      <c r="AH98" s="85">
        <f t="shared" si="65"/>
        <v>0.32941176470588235</v>
      </c>
      <c r="AI98" s="85">
        <f t="shared" si="65"/>
        <v>0.3411764705882353</v>
      </c>
      <c r="AJ98" s="85">
        <f t="shared" si="65"/>
        <v>0.3529411764705882</v>
      </c>
      <c r="AK98" s="85">
        <f t="shared" si="65"/>
        <v>0.36470588235294116</v>
      </c>
      <c r="AL98" s="85">
        <f t="shared" si="65"/>
        <v>0.37647058823529411</v>
      </c>
      <c r="AM98" s="85">
        <f t="shared" si="64"/>
        <v>0.38823529411764707</v>
      </c>
      <c r="AN98" s="85">
        <f t="shared" si="64"/>
        <v>0.4</v>
      </c>
      <c r="AO98" s="85">
        <f t="shared" si="64"/>
        <v>0.41176470588235292</v>
      </c>
      <c r="AP98" s="85">
        <f t="shared" si="64"/>
        <v>0.42352941176470588</v>
      </c>
      <c r="AQ98" s="85">
        <f t="shared" si="64"/>
        <v>0.43529411764705883</v>
      </c>
      <c r="AR98" s="85">
        <f t="shared" si="64"/>
        <v>0.44705882352941173</v>
      </c>
      <c r="AS98" s="85">
        <f t="shared" si="64"/>
        <v>0.45882352941176469</v>
      </c>
      <c r="AT98" s="85">
        <f t="shared" si="64"/>
        <v>0.47058823529411764</v>
      </c>
      <c r="AU98" s="85">
        <f t="shared" si="64"/>
        <v>0.4823529411764706</v>
      </c>
      <c r="AV98" s="85">
        <f t="shared" si="64"/>
        <v>0.49411764705882355</v>
      </c>
      <c r="AW98" s="85">
        <f t="shared" si="64"/>
        <v>0.50588235294117645</v>
      </c>
      <c r="AX98" s="85">
        <f t="shared" si="64"/>
        <v>0.51764705882352935</v>
      </c>
      <c r="AY98" s="85">
        <f t="shared" si="64"/>
        <v>0.52941176470588236</v>
      </c>
      <c r="AZ98" s="85">
        <f t="shared" si="64"/>
        <v>0.54117647058823526</v>
      </c>
      <c r="BA98" s="85">
        <f t="shared" si="64"/>
        <v>0.55294117647058827</v>
      </c>
      <c r="BB98" s="85">
        <f t="shared" si="64"/>
        <v>0.56470588235294117</v>
      </c>
      <c r="BC98" s="85">
        <f t="shared" si="67"/>
        <v>0.57647058823529407</v>
      </c>
      <c r="BD98" s="85">
        <f t="shared" si="67"/>
        <v>0.58823529411764708</v>
      </c>
      <c r="BE98" s="85">
        <f t="shared" si="67"/>
        <v>0.6</v>
      </c>
      <c r="BF98" s="85">
        <f t="shared" si="67"/>
        <v>0.61176470588235299</v>
      </c>
      <c r="BG98" s="85">
        <f t="shared" si="67"/>
        <v>0.62352941176470589</v>
      </c>
      <c r="BH98" s="85">
        <f t="shared" si="67"/>
        <v>0.63529411764705879</v>
      </c>
      <c r="BI98" s="85">
        <f t="shared" si="67"/>
        <v>0.6470588235294118</v>
      </c>
      <c r="BJ98" s="85">
        <f t="shared" si="67"/>
        <v>0.6588235294117647</v>
      </c>
      <c r="BK98" s="85">
        <f t="shared" si="67"/>
        <v>0.6705882352941176</v>
      </c>
      <c r="BL98" s="85">
        <f t="shared" si="67"/>
        <v>0.68235294117647061</v>
      </c>
      <c r="BM98" s="85">
        <f t="shared" si="67"/>
        <v>0.69411764705882351</v>
      </c>
      <c r="BN98" s="85">
        <f t="shared" si="67"/>
        <v>0.70588235294117641</v>
      </c>
      <c r="BO98" s="85">
        <f t="shared" si="67"/>
        <v>0.71764705882352942</v>
      </c>
      <c r="BP98" s="85">
        <f t="shared" si="67"/>
        <v>0.72941176470588232</v>
      </c>
      <c r="BQ98" s="85">
        <f t="shared" si="67"/>
        <v>0.74117647058823533</v>
      </c>
      <c r="BR98" s="85">
        <f t="shared" si="67"/>
        <v>0.75294117647058822</v>
      </c>
      <c r="BS98" s="85">
        <f t="shared" si="68"/>
        <v>0.76470588235294112</v>
      </c>
      <c r="BT98" s="85">
        <f t="shared" si="68"/>
        <v>0.77647058823529413</v>
      </c>
      <c r="BU98" s="85">
        <f t="shared" si="68"/>
        <v>0.78823529411764703</v>
      </c>
      <c r="BV98" s="85">
        <f t="shared" si="68"/>
        <v>0.8</v>
      </c>
      <c r="BW98" s="85">
        <f t="shared" si="68"/>
        <v>0.81176470588235294</v>
      </c>
      <c r="BX98" s="85">
        <f t="shared" si="68"/>
        <v>0.82352941176470584</v>
      </c>
      <c r="BY98" s="85">
        <f t="shared" si="68"/>
        <v>0.83529411764705885</v>
      </c>
      <c r="BZ98" s="85">
        <f t="shared" si="68"/>
        <v>0.84705882352941175</v>
      </c>
      <c r="CA98" s="85">
        <f t="shared" si="68"/>
        <v>0.85882352941176465</v>
      </c>
      <c r="CB98" s="85">
        <f t="shared" si="68"/>
        <v>0.87058823529411766</v>
      </c>
      <c r="CC98" s="85">
        <f t="shared" si="68"/>
        <v>0.88235294117647056</v>
      </c>
      <c r="CD98" s="85">
        <f t="shared" si="68"/>
        <v>0.89411764705882346</v>
      </c>
      <c r="CE98" s="85">
        <f t="shared" si="68"/>
        <v>0.90588235294117647</v>
      </c>
      <c r="CF98" s="85">
        <f t="shared" si="68"/>
        <v>0.91764705882352937</v>
      </c>
      <c r="CG98" s="85">
        <f t="shared" si="68"/>
        <v>0.92941176470588238</v>
      </c>
      <c r="CH98" s="85">
        <f t="shared" si="68"/>
        <v>0.94117647058823528</v>
      </c>
      <c r="CI98" s="85">
        <f t="shared" si="70"/>
        <v>0.95294117647058818</v>
      </c>
      <c r="CJ98" s="85">
        <f t="shared" si="70"/>
        <v>0.96470588235294119</v>
      </c>
      <c r="CK98" s="85">
        <f t="shared" si="70"/>
        <v>0.97647058823529409</v>
      </c>
      <c r="CL98" s="85">
        <f t="shared" si="70"/>
        <v>0.9882352941176471</v>
      </c>
      <c r="CM98" s="85">
        <f t="shared" si="70"/>
        <v>1</v>
      </c>
      <c r="CN98" s="85">
        <f t="shared" si="70"/>
        <v>1</v>
      </c>
      <c r="CO98" s="85">
        <f t="shared" si="70"/>
        <v>1</v>
      </c>
      <c r="CP98" s="85">
        <f t="shared" si="70"/>
        <v>1</v>
      </c>
      <c r="CQ98" s="85">
        <f t="shared" si="70"/>
        <v>1</v>
      </c>
      <c r="CR98" s="85">
        <f t="shared" si="70"/>
        <v>1</v>
      </c>
      <c r="CS98" s="85">
        <f t="shared" si="70"/>
        <v>1</v>
      </c>
      <c r="CT98" s="85">
        <f t="shared" si="70"/>
        <v>1</v>
      </c>
      <c r="CU98" s="85">
        <f t="shared" si="70"/>
        <v>1</v>
      </c>
      <c r="CV98" s="85">
        <f t="shared" si="70"/>
        <v>1</v>
      </c>
      <c r="CW98" s="85">
        <f t="shared" si="70"/>
        <v>1</v>
      </c>
      <c r="CX98" s="85">
        <f t="shared" si="70"/>
        <v>1</v>
      </c>
      <c r="CY98" s="85">
        <f t="shared" si="70"/>
        <v>1</v>
      </c>
      <c r="CZ98" s="85">
        <f t="shared" si="70"/>
        <v>1</v>
      </c>
      <c r="DA98" s="85">
        <f t="shared" si="70"/>
        <v>1</v>
      </c>
      <c r="DB98" s="85">
        <f t="shared" si="70"/>
        <v>1</v>
      </c>
      <c r="DC98" s="85">
        <f t="shared" si="70"/>
        <v>1</v>
      </c>
      <c r="DD98" s="85">
        <f t="shared" si="70"/>
        <v>1</v>
      </c>
      <c r="DE98" s="85">
        <f t="shared" si="70"/>
        <v>1</v>
      </c>
      <c r="DF98" s="85">
        <f t="shared" si="70"/>
        <v>1</v>
      </c>
      <c r="DG98" s="85">
        <f t="shared" si="70"/>
        <v>1</v>
      </c>
      <c r="DH98" s="85">
        <f t="shared" si="70"/>
        <v>1</v>
      </c>
      <c r="DI98" s="85">
        <f t="shared" si="70"/>
        <v>1</v>
      </c>
      <c r="DJ98" s="85">
        <f t="shared" si="70"/>
        <v>1</v>
      </c>
      <c r="DK98" s="85">
        <f t="shared" si="70"/>
        <v>1</v>
      </c>
      <c r="DL98" s="85">
        <f t="shared" si="70"/>
        <v>1</v>
      </c>
      <c r="DM98" s="85">
        <f t="shared" si="70"/>
        <v>1</v>
      </c>
      <c r="DN98" s="85">
        <f t="shared" si="70"/>
        <v>1</v>
      </c>
      <c r="DO98" s="85">
        <f t="shared" si="70"/>
        <v>1</v>
      </c>
      <c r="DP98" s="85">
        <f t="shared" si="70"/>
        <v>1</v>
      </c>
      <c r="DQ98" s="85">
        <f t="shared" si="70"/>
        <v>1</v>
      </c>
      <c r="DR98" s="85">
        <f t="shared" si="70"/>
        <v>1</v>
      </c>
      <c r="DS98" s="79" t="s">
        <v>32</v>
      </c>
    </row>
    <row r="99" spans="2:123" x14ac:dyDescent="0.45">
      <c r="B99" s="80">
        <f t="shared" si="56"/>
        <v>87</v>
      </c>
      <c r="C99" s="81">
        <f t="shared" si="55"/>
        <v>7.1666666666666581</v>
      </c>
      <c r="D99" s="82">
        <f t="shared" si="57"/>
        <v>86</v>
      </c>
      <c r="E99" s="83">
        <f t="shared" si="59"/>
        <v>1.1627906976744186E-2</v>
      </c>
      <c r="F99" s="85"/>
      <c r="G99" s="85">
        <f t="shared" ref="G99:V113" si="72">IF(G$13&lt;$D99,$E99*G$13,1)</f>
        <v>1.1627906976744186E-2</v>
      </c>
      <c r="H99" s="85">
        <f t="shared" si="72"/>
        <v>2.3255813953488372E-2</v>
      </c>
      <c r="I99" s="85">
        <f t="shared" si="72"/>
        <v>3.4883720930232558E-2</v>
      </c>
      <c r="J99" s="85">
        <f t="shared" si="72"/>
        <v>4.6511627906976744E-2</v>
      </c>
      <c r="K99" s="85">
        <f t="shared" si="72"/>
        <v>5.8139534883720929E-2</v>
      </c>
      <c r="L99" s="85">
        <f t="shared" si="72"/>
        <v>6.9767441860465115E-2</v>
      </c>
      <c r="M99" s="85">
        <f t="shared" si="72"/>
        <v>8.1395348837209308E-2</v>
      </c>
      <c r="N99" s="85">
        <f t="shared" si="72"/>
        <v>9.3023255813953487E-2</v>
      </c>
      <c r="O99" s="85">
        <f t="shared" si="72"/>
        <v>0.10465116279069767</v>
      </c>
      <c r="P99" s="85">
        <f t="shared" si="72"/>
        <v>0.11627906976744186</v>
      </c>
      <c r="Q99" s="85">
        <f t="shared" si="72"/>
        <v>0.12790697674418605</v>
      </c>
      <c r="R99" s="85">
        <f t="shared" si="72"/>
        <v>0.13953488372093023</v>
      </c>
      <c r="S99" s="85">
        <f t="shared" si="72"/>
        <v>0.15116279069767441</v>
      </c>
      <c r="T99" s="85">
        <f t="shared" si="72"/>
        <v>0.16279069767441862</v>
      </c>
      <c r="U99" s="85">
        <f t="shared" si="72"/>
        <v>0.1744186046511628</v>
      </c>
      <c r="V99" s="85">
        <f t="shared" si="72"/>
        <v>0.18604651162790697</v>
      </c>
      <c r="W99" s="85">
        <f t="shared" si="65"/>
        <v>0.19767441860465115</v>
      </c>
      <c r="X99" s="85">
        <f t="shared" si="65"/>
        <v>0.20930232558139533</v>
      </c>
      <c r="Y99" s="85">
        <f t="shared" si="65"/>
        <v>0.22093023255813954</v>
      </c>
      <c r="Z99" s="85">
        <f t="shared" si="65"/>
        <v>0.23255813953488372</v>
      </c>
      <c r="AA99" s="85">
        <f t="shared" si="65"/>
        <v>0.2441860465116279</v>
      </c>
      <c r="AB99" s="85">
        <f t="shared" si="65"/>
        <v>0.2558139534883721</v>
      </c>
      <c r="AC99" s="85">
        <f t="shared" si="65"/>
        <v>0.26744186046511625</v>
      </c>
      <c r="AD99" s="85">
        <f t="shared" si="65"/>
        <v>0.27906976744186046</v>
      </c>
      <c r="AE99" s="85">
        <f t="shared" si="65"/>
        <v>0.29069767441860467</v>
      </c>
      <c r="AF99" s="85">
        <f t="shared" si="65"/>
        <v>0.30232558139534882</v>
      </c>
      <c r="AG99" s="85">
        <f t="shared" si="65"/>
        <v>0.31395348837209303</v>
      </c>
      <c r="AH99" s="85">
        <f t="shared" si="65"/>
        <v>0.32558139534883723</v>
      </c>
      <c r="AI99" s="85">
        <f t="shared" si="65"/>
        <v>0.33720930232558138</v>
      </c>
      <c r="AJ99" s="85">
        <f t="shared" si="65"/>
        <v>0.34883720930232559</v>
      </c>
      <c r="AK99" s="85">
        <f t="shared" si="65"/>
        <v>0.36046511627906974</v>
      </c>
      <c r="AL99" s="85">
        <f t="shared" si="65"/>
        <v>0.37209302325581395</v>
      </c>
      <c r="AM99" s="85">
        <f t="shared" si="64"/>
        <v>0.38372093023255816</v>
      </c>
      <c r="AN99" s="85">
        <f t="shared" si="64"/>
        <v>0.39534883720930231</v>
      </c>
      <c r="AO99" s="85">
        <f t="shared" si="64"/>
        <v>0.40697674418604651</v>
      </c>
      <c r="AP99" s="85">
        <f t="shared" si="64"/>
        <v>0.41860465116279066</v>
      </c>
      <c r="AQ99" s="85">
        <f t="shared" si="64"/>
        <v>0.43023255813953487</v>
      </c>
      <c r="AR99" s="85">
        <f t="shared" si="64"/>
        <v>0.44186046511627908</v>
      </c>
      <c r="AS99" s="85">
        <f t="shared" si="64"/>
        <v>0.45348837209302323</v>
      </c>
      <c r="AT99" s="85">
        <f t="shared" si="64"/>
        <v>0.46511627906976744</v>
      </c>
      <c r="AU99" s="85">
        <f t="shared" si="64"/>
        <v>0.47674418604651164</v>
      </c>
      <c r="AV99" s="85">
        <f t="shared" si="64"/>
        <v>0.48837209302325579</v>
      </c>
      <c r="AW99" s="85">
        <f t="shared" si="64"/>
        <v>0.5</v>
      </c>
      <c r="AX99" s="85">
        <f t="shared" si="64"/>
        <v>0.51162790697674421</v>
      </c>
      <c r="AY99" s="85">
        <f t="shared" si="64"/>
        <v>0.52325581395348841</v>
      </c>
      <c r="AZ99" s="85">
        <f t="shared" si="64"/>
        <v>0.53488372093023251</v>
      </c>
      <c r="BA99" s="85">
        <f t="shared" si="64"/>
        <v>0.54651162790697672</v>
      </c>
      <c r="BB99" s="85">
        <f t="shared" si="64"/>
        <v>0.55813953488372092</v>
      </c>
      <c r="BC99" s="85">
        <f t="shared" si="67"/>
        <v>0.56976744186046513</v>
      </c>
      <c r="BD99" s="85">
        <f t="shared" si="67"/>
        <v>0.58139534883720934</v>
      </c>
      <c r="BE99" s="85">
        <f t="shared" si="67"/>
        <v>0.59302325581395343</v>
      </c>
      <c r="BF99" s="85">
        <f t="shared" si="67"/>
        <v>0.60465116279069764</v>
      </c>
      <c r="BG99" s="85">
        <f t="shared" si="67"/>
        <v>0.61627906976744184</v>
      </c>
      <c r="BH99" s="85">
        <f t="shared" si="67"/>
        <v>0.62790697674418605</v>
      </c>
      <c r="BI99" s="85">
        <f t="shared" si="67"/>
        <v>0.63953488372093026</v>
      </c>
      <c r="BJ99" s="85">
        <f t="shared" si="67"/>
        <v>0.65116279069767447</v>
      </c>
      <c r="BK99" s="85">
        <f t="shared" si="67"/>
        <v>0.66279069767441856</v>
      </c>
      <c r="BL99" s="85">
        <f t="shared" si="67"/>
        <v>0.67441860465116277</v>
      </c>
      <c r="BM99" s="85">
        <f t="shared" si="67"/>
        <v>0.68604651162790697</v>
      </c>
      <c r="BN99" s="85">
        <f t="shared" si="67"/>
        <v>0.69767441860465118</v>
      </c>
      <c r="BO99" s="85">
        <f t="shared" si="67"/>
        <v>0.70930232558139539</v>
      </c>
      <c r="BP99" s="85">
        <f t="shared" si="67"/>
        <v>0.72093023255813948</v>
      </c>
      <c r="BQ99" s="85">
        <f t="shared" si="67"/>
        <v>0.73255813953488369</v>
      </c>
      <c r="BR99" s="85">
        <f t="shared" si="67"/>
        <v>0.7441860465116279</v>
      </c>
      <c r="BS99" s="85">
        <f t="shared" si="68"/>
        <v>0.7558139534883721</v>
      </c>
      <c r="BT99" s="85">
        <f t="shared" si="68"/>
        <v>0.76744186046511631</v>
      </c>
      <c r="BU99" s="85">
        <f t="shared" si="68"/>
        <v>0.77906976744186041</v>
      </c>
      <c r="BV99" s="85">
        <f t="shared" si="68"/>
        <v>0.79069767441860461</v>
      </c>
      <c r="BW99" s="85">
        <f t="shared" si="68"/>
        <v>0.80232558139534882</v>
      </c>
      <c r="BX99" s="85">
        <f t="shared" si="68"/>
        <v>0.81395348837209303</v>
      </c>
      <c r="BY99" s="85">
        <f t="shared" si="68"/>
        <v>0.82558139534883723</v>
      </c>
      <c r="BZ99" s="85">
        <f t="shared" si="68"/>
        <v>0.83720930232558133</v>
      </c>
      <c r="CA99" s="85">
        <f t="shared" si="68"/>
        <v>0.84883720930232553</v>
      </c>
      <c r="CB99" s="85">
        <f t="shared" si="68"/>
        <v>0.86046511627906974</v>
      </c>
      <c r="CC99" s="85">
        <f t="shared" si="68"/>
        <v>0.87209302325581395</v>
      </c>
      <c r="CD99" s="85">
        <f t="shared" si="68"/>
        <v>0.88372093023255816</v>
      </c>
      <c r="CE99" s="85">
        <f t="shared" si="68"/>
        <v>0.89534883720930236</v>
      </c>
      <c r="CF99" s="85">
        <f t="shared" si="68"/>
        <v>0.90697674418604646</v>
      </c>
      <c r="CG99" s="85">
        <f t="shared" si="68"/>
        <v>0.91860465116279066</v>
      </c>
      <c r="CH99" s="85">
        <f t="shared" si="68"/>
        <v>0.93023255813953487</v>
      </c>
      <c r="CI99" s="85">
        <f t="shared" si="70"/>
        <v>0.94186046511627908</v>
      </c>
      <c r="CJ99" s="85">
        <f t="shared" si="70"/>
        <v>0.95348837209302328</v>
      </c>
      <c r="CK99" s="85">
        <f t="shared" si="70"/>
        <v>0.96511627906976738</v>
      </c>
      <c r="CL99" s="85">
        <f t="shared" si="70"/>
        <v>0.97674418604651159</v>
      </c>
      <c r="CM99" s="85">
        <f t="shared" si="70"/>
        <v>0.98837209302325579</v>
      </c>
      <c r="CN99" s="85">
        <f t="shared" si="70"/>
        <v>1</v>
      </c>
      <c r="CO99" s="85">
        <f t="shared" si="70"/>
        <v>1</v>
      </c>
      <c r="CP99" s="85">
        <f t="shared" si="70"/>
        <v>1</v>
      </c>
      <c r="CQ99" s="85">
        <f t="shared" si="70"/>
        <v>1</v>
      </c>
      <c r="CR99" s="85">
        <f t="shared" si="70"/>
        <v>1</v>
      </c>
      <c r="CS99" s="85">
        <f t="shared" si="70"/>
        <v>1</v>
      </c>
      <c r="CT99" s="85">
        <f t="shared" si="70"/>
        <v>1</v>
      </c>
      <c r="CU99" s="85">
        <f t="shared" si="70"/>
        <v>1</v>
      </c>
      <c r="CV99" s="85">
        <f t="shared" si="70"/>
        <v>1</v>
      </c>
      <c r="CW99" s="85">
        <f t="shared" si="70"/>
        <v>1</v>
      </c>
      <c r="CX99" s="85">
        <f t="shared" si="70"/>
        <v>1</v>
      </c>
      <c r="CY99" s="85">
        <f t="shared" si="70"/>
        <v>1</v>
      </c>
      <c r="CZ99" s="85">
        <f t="shared" si="70"/>
        <v>1</v>
      </c>
      <c r="DA99" s="85">
        <f t="shared" si="70"/>
        <v>1</v>
      </c>
      <c r="DB99" s="85">
        <f t="shared" si="70"/>
        <v>1</v>
      </c>
      <c r="DC99" s="85">
        <f t="shared" si="70"/>
        <v>1</v>
      </c>
      <c r="DD99" s="85">
        <f t="shared" si="70"/>
        <v>1</v>
      </c>
      <c r="DE99" s="85">
        <f t="shared" si="70"/>
        <v>1</v>
      </c>
      <c r="DF99" s="85">
        <f t="shared" si="70"/>
        <v>1</v>
      </c>
      <c r="DG99" s="85">
        <f t="shared" si="70"/>
        <v>1</v>
      </c>
      <c r="DH99" s="85">
        <f t="shared" si="70"/>
        <v>1</v>
      </c>
      <c r="DI99" s="85">
        <f t="shared" si="70"/>
        <v>1</v>
      </c>
      <c r="DJ99" s="85">
        <f t="shared" si="70"/>
        <v>1</v>
      </c>
      <c r="DK99" s="85">
        <f t="shared" si="70"/>
        <v>1</v>
      </c>
      <c r="DL99" s="85">
        <f t="shared" si="70"/>
        <v>1</v>
      </c>
      <c r="DM99" s="85">
        <f t="shared" si="70"/>
        <v>1</v>
      </c>
      <c r="DN99" s="85">
        <f t="shared" si="70"/>
        <v>1</v>
      </c>
      <c r="DO99" s="85">
        <f t="shared" si="70"/>
        <v>1</v>
      </c>
      <c r="DP99" s="85">
        <f t="shared" si="70"/>
        <v>1</v>
      </c>
      <c r="DQ99" s="85">
        <f t="shared" si="70"/>
        <v>1</v>
      </c>
      <c r="DR99" s="85">
        <f t="shared" si="70"/>
        <v>1</v>
      </c>
      <c r="DS99" s="79" t="s">
        <v>32</v>
      </c>
    </row>
    <row r="100" spans="2:123" x14ac:dyDescent="0.45">
      <c r="B100" s="80">
        <f t="shared" si="56"/>
        <v>88</v>
      </c>
      <c r="C100" s="81">
        <f t="shared" si="55"/>
        <v>7.2499999999999911</v>
      </c>
      <c r="D100" s="82">
        <f t="shared" si="57"/>
        <v>87</v>
      </c>
      <c r="E100" s="83">
        <f t="shared" si="59"/>
        <v>1.1494252873563218E-2</v>
      </c>
      <c r="F100" s="85"/>
      <c r="G100" s="85">
        <f t="shared" si="72"/>
        <v>1.1494252873563218E-2</v>
      </c>
      <c r="H100" s="85">
        <f t="shared" si="72"/>
        <v>2.2988505747126436E-2</v>
      </c>
      <c r="I100" s="85">
        <f t="shared" si="72"/>
        <v>3.4482758620689655E-2</v>
      </c>
      <c r="J100" s="85">
        <f t="shared" si="72"/>
        <v>4.5977011494252873E-2</v>
      </c>
      <c r="K100" s="85">
        <f t="shared" si="72"/>
        <v>5.7471264367816091E-2</v>
      </c>
      <c r="L100" s="85">
        <f t="shared" si="72"/>
        <v>6.8965517241379309E-2</v>
      </c>
      <c r="M100" s="85">
        <f t="shared" si="72"/>
        <v>8.0459770114942528E-2</v>
      </c>
      <c r="N100" s="85">
        <f t="shared" si="72"/>
        <v>9.1954022988505746E-2</v>
      </c>
      <c r="O100" s="85">
        <f t="shared" si="72"/>
        <v>0.10344827586206896</v>
      </c>
      <c r="P100" s="85">
        <f t="shared" si="72"/>
        <v>0.11494252873563218</v>
      </c>
      <c r="Q100" s="85">
        <f t="shared" si="72"/>
        <v>0.12643678160919541</v>
      </c>
      <c r="R100" s="85">
        <f t="shared" si="72"/>
        <v>0.13793103448275862</v>
      </c>
      <c r="S100" s="85">
        <f t="shared" si="72"/>
        <v>0.14942528735632182</v>
      </c>
      <c r="T100" s="85">
        <f t="shared" si="72"/>
        <v>0.16091954022988506</v>
      </c>
      <c r="U100" s="85">
        <f t="shared" si="72"/>
        <v>0.17241379310344829</v>
      </c>
      <c r="V100" s="85">
        <f t="shared" si="72"/>
        <v>0.18390804597701149</v>
      </c>
      <c r="W100" s="85">
        <f t="shared" si="65"/>
        <v>0.1954022988505747</v>
      </c>
      <c r="X100" s="85">
        <f t="shared" si="65"/>
        <v>0.20689655172413793</v>
      </c>
      <c r="Y100" s="85">
        <f t="shared" si="65"/>
        <v>0.21839080459770116</v>
      </c>
      <c r="Z100" s="85">
        <f t="shared" si="65"/>
        <v>0.22988505747126436</v>
      </c>
      <c r="AA100" s="85">
        <f t="shared" si="65"/>
        <v>0.24137931034482757</v>
      </c>
      <c r="AB100" s="85">
        <f t="shared" si="65"/>
        <v>0.25287356321839083</v>
      </c>
      <c r="AC100" s="85">
        <f t="shared" si="65"/>
        <v>0.26436781609195403</v>
      </c>
      <c r="AD100" s="85">
        <f t="shared" si="65"/>
        <v>0.27586206896551724</v>
      </c>
      <c r="AE100" s="85">
        <f t="shared" si="65"/>
        <v>0.28735632183908044</v>
      </c>
      <c r="AF100" s="85">
        <f t="shared" si="65"/>
        <v>0.29885057471264365</v>
      </c>
      <c r="AG100" s="85">
        <f t="shared" si="65"/>
        <v>0.31034482758620691</v>
      </c>
      <c r="AH100" s="85">
        <f t="shared" si="65"/>
        <v>0.32183908045977011</v>
      </c>
      <c r="AI100" s="85">
        <f t="shared" si="65"/>
        <v>0.33333333333333331</v>
      </c>
      <c r="AJ100" s="85">
        <f t="shared" si="65"/>
        <v>0.34482758620689657</v>
      </c>
      <c r="AK100" s="85">
        <f t="shared" si="65"/>
        <v>0.35632183908045978</v>
      </c>
      <c r="AL100" s="85">
        <f t="shared" si="65"/>
        <v>0.36781609195402298</v>
      </c>
      <c r="AM100" s="85">
        <f t="shared" si="64"/>
        <v>0.37931034482758619</v>
      </c>
      <c r="AN100" s="85">
        <f t="shared" si="64"/>
        <v>0.39080459770114939</v>
      </c>
      <c r="AO100" s="85">
        <f t="shared" si="64"/>
        <v>0.40229885057471265</v>
      </c>
      <c r="AP100" s="85">
        <f t="shared" si="64"/>
        <v>0.41379310344827586</v>
      </c>
      <c r="AQ100" s="85">
        <f t="shared" si="64"/>
        <v>0.42528735632183906</v>
      </c>
      <c r="AR100" s="85">
        <f t="shared" si="64"/>
        <v>0.43678160919540232</v>
      </c>
      <c r="AS100" s="85">
        <f t="shared" si="64"/>
        <v>0.44827586206896552</v>
      </c>
      <c r="AT100" s="85">
        <f t="shared" si="64"/>
        <v>0.45977011494252873</v>
      </c>
      <c r="AU100" s="85">
        <f t="shared" si="64"/>
        <v>0.47126436781609193</v>
      </c>
      <c r="AV100" s="85">
        <f t="shared" si="64"/>
        <v>0.48275862068965514</v>
      </c>
      <c r="AW100" s="85">
        <f t="shared" si="64"/>
        <v>0.4942528735632184</v>
      </c>
      <c r="AX100" s="85">
        <f t="shared" si="64"/>
        <v>0.50574712643678166</v>
      </c>
      <c r="AY100" s="85">
        <f t="shared" si="64"/>
        <v>0.51724137931034486</v>
      </c>
      <c r="AZ100" s="85">
        <f t="shared" si="64"/>
        <v>0.52873563218390807</v>
      </c>
      <c r="BA100" s="85">
        <f t="shared" si="64"/>
        <v>0.54022988505747127</v>
      </c>
      <c r="BB100" s="85">
        <f t="shared" si="64"/>
        <v>0.55172413793103448</v>
      </c>
      <c r="BC100" s="85">
        <f t="shared" si="67"/>
        <v>0.56321839080459768</v>
      </c>
      <c r="BD100" s="85">
        <f t="shared" si="67"/>
        <v>0.57471264367816088</v>
      </c>
      <c r="BE100" s="85">
        <f t="shared" si="67"/>
        <v>0.58620689655172409</v>
      </c>
      <c r="BF100" s="85">
        <f t="shared" si="67"/>
        <v>0.59770114942528729</v>
      </c>
      <c r="BG100" s="85">
        <f t="shared" si="67"/>
        <v>0.60919540229885061</v>
      </c>
      <c r="BH100" s="85">
        <f t="shared" si="67"/>
        <v>0.62068965517241381</v>
      </c>
      <c r="BI100" s="85">
        <f t="shared" si="67"/>
        <v>0.63218390804597702</v>
      </c>
      <c r="BJ100" s="85">
        <f t="shared" si="67"/>
        <v>0.64367816091954022</v>
      </c>
      <c r="BK100" s="85">
        <f t="shared" si="67"/>
        <v>0.65517241379310343</v>
      </c>
      <c r="BL100" s="85">
        <f t="shared" si="67"/>
        <v>0.66666666666666663</v>
      </c>
      <c r="BM100" s="85">
        <f t="shared" si="67"/>
        <v>0.67816091954022983</v>
      </c>
      <c r="BN100" s="85">
        <f t="shared" si="67"/>
        <v>0.68965517241379315</v>
      </c>
      <c r="BO100" s="85">
        <f t="shared" si="67"/>
        <v>0.70114942528735635</v>
      </c>
      <c r="BP100" s="85">
        <f t="shared" si="67"/>
        <v>0.71264367816091956</v>
      </c>
      <c r="BQ100" s="85">
        <f t="shared" si="67"/>
        <v>0.72413793103448276</v>
      </c>
      <c r="BR100" s="85">
        <f t="shared" si="67"/>
        <v>0.73563218390804597</v>
      </c>
      <c r="BS100" s="85">
        <f t="shared" si="68"/>
        <v>0.74712643678160917</v>
      </c>
      <c r="BT100" s="85">
        <f t="shared" si="68"/>
        <v>0.75862068965517238</v>
      </c>
      <c r="BU100" s="85">
        <f t="shared" si="68"/>
        <v>0.77011494252873558</v>
      </c>
      <c r="BV100" s="85">
        <f t="shared" si="68"/>
        <v>0.78160919540229878</v>
      </c>
      <c r="BW100" s="85">
        <f t="shared" si="68"/>
        <v>0.7931034482758621</v>
      </c>
      <c r="BX100" s="85">
        <f t="shared" si="68"/>
        <v>0.8045977011494253</v>
      </c>
      <c r="BY100" s="85">
        <f t="shared" si="68"/>
        <v>0.81609195402298851</v>
      </c>
      <c r="BZ100" s="85">
        <f t="shared" si="68"/>
        <v>0.82758620689655171</v>
      </c>
      <c r="CA100" s="85">
        <f t="shared" si="68"/>
        <v>0.83908045977011492</v>
      </c>
      <c r="CB100" s="85">
        <f t="shared" si="68"/>
        <v>0.85057471264367812</v>
      </c>
      <c r="CC100" s="85">
        <f t="shared" si="68"/>
        <v>0.86206896551724133</v>
      </c>
      <c r="CD100" s="85">
        <f t="shared" si="68"/>
        <v>0.87356321839080464</v>
      </c>
      <c r="CE100" s="85">
        <f t="shared" si="68"/>
        <v>0.88505747126436785</v>
      </c>
      <c r="CF100" s="85">
        <f t="shared" si="68"/>
        <v>0.89655172413793105</v>
      </c>
      <c r="CG100" s="85">
        <f t="shared" si="68"/>
        <v>0.90804597701149425</v>
      </c>
      <c r="CH100" s="85">
        <f t="shared" si="68"/>
        <v>0.91954022988505746</v>
      </c>
      <c r="CI100" s="85">
        <f t="shared" si="70"/>
        <v>0.93103448275862066</v>
      </c>
      <c r="CJ100" s="85">
        <f t="shared" si="70"/>
        <v>0.94252873563218387</v>
      </c>
      <c r="CK100" s="85">
        <f t="shared" si="70"/>
        <v>0.95402298850574707</v>
      </c>
      <c r="CL100" s="85">
        <f t="shared" si="70"/>
        <v>0.96551724137931028</v>
      </c>
      <c r="CM100" s="85">
        <f t="shared" si="70"/>
        <v>0.97701149425287359</v>
      </c>
      <c r="CN100" s="85">
        <f t="shared" si="70"/>
        <v>0.9885057471264368</v>
      </c>
      <c r="CO100" s="85">
        <f t="shared" si="70"/>
        <v>1</v>
      </c>
      <c r="CP100" s="85">
        <f t="shared" si="70"/>
        <v>1</v>
      </c>
      <c r="CQ100" s="85">
        <f t="shared" si="70"/>
        <v>1</v>
      </c>
      <c r="CR100" s="85">
        <f t="shared" si="70"/>
        <v>1</v>
      </c>
      <c r="CS100" s="85">
        <f t="shared" si="70"/>
        <v>1</v>
      </c>
      <c r="CT100" s="85">
        <f t="shared" si="70"/>
        <v>1</v>
      </c>
      <c r="CU100" s="85">
        <f t="shared" si="70"/>
        <v>1</v>
      </c>
      <c r="CV100" s="85">
        <f t="shared" si="70"/>
        <v>1</v>
      </c>
      <c r="CW100" s="85">
        <f t="shared" si="70"/>
        <v>1</v>
      </c>
      <c r="CX100" s="85">
        <f t="shared" si="70"/>
        <v>1</v>
      </c>
      <c r="CY100" s="85">
        <f t="shared" si="70"/>
        <v>1</v>
      </c>
      <c r="CZ100" s="85">
        <f t="shared" si="70"/>
        <v>1</v>
      </c>
      <c r="DA100" s="85">
        <f t="shared" si="70"/>
        <v>1</v>
      </c>
      <c r="DB100" s="85">
        <f t="shared" si="70"/>
        <v>1</v>
      </c>
      <c r="DC100" s="85">
        <f t="shared" si="70"/>
        <v>1</v>
      </c>
      <c r="DD100" s="85">
        <f t="shared" si="70"/>
        <v>1</v>
      </c>
      <c r="DE100" s="85">
        <f t="shared" si="70"/>
        <v>1</v>
      </c>
      <c r="DF100" s="85">
        <f t="shared" si="70"/>
        <v>1</v>
      </c>
      <c r="DG100" s="85">
        <f t="shared" si="70"/>
        <v>1</v>
      </c>
      <c r="DH100" s="85">
        <f t="shared" si="70"/>
        <v>1</v>
      </c>
      <c r="DI100" s="85">
        <f t="shared" si="70"/>
        <v>1</v>
      </c>
      <c r="DJ100" s="85">
        <f t="shared" si="70"/>
        <v>1</v>
      </c>
      <c r="DK100" s="85">
        <f t="shared" si="70"/>
        <v>1</v>
      </c>
      <c r="DL100" s="85">
        <f t="shared" si="70"/>
        <v>1</v>
      </c>
      <c r="DM100" s="85">
        <f t="shared" si="70"/>
        <v>1</v>
      </c>
      <c r="DN100" s="85">
        <f t="shared" si="70"/>
        <v>1</v>
      </c>
      <c r="DO100" s="85">
        <f t="shared" si="70"/>
        <v>1</v>
      </c>
      <c r="DP100" s="85">
        <f t="shared" si="70"/>
        <v>1</v>
      </c>
      <c r="DQ100" s="85">
        <f t="shared" si="70"/>
        <v>1</v>
      </c>
      <c r="DR100" s="85">
        <f t="shared" si="70"/>
        <v>1</v>
      </c>
      <c r="DS100" s="79" t="s">
        <v>32</v>
      </c>
    </row>
    <row r="101" spans="2:123" x14ac:dyDescent="0.45">
      <c r="B101" s="80">
        <f t="shared" si="56"/>
        <v>89</v>
      </c>
      <c r="C101" s="81">
        <f t="shared" si="55"/>
        <v>7.3333333333333242</v>
      </c>
      <c r="D101" s="82">
        <f t="shared" si="57"/>
        <v>88</v>
      </c>
      <c r="E101" s="83">
        <f t="shared" si="59"/>
        <v>1.1363636363636364E-2</v>
      </c>
      <c r="F101" s="85"/>
      <c r="G101" s="85">
        <f t="shared" si="72"/>
        <v>1.1363636363636364E-2</v>
      </c>
      <c r="H101" s="85">
        <f t="shared" si="72"/>
        <v>2.2727272727272728E-2</v>
      </c>
      <c r="I101" s="85">
        <f t="shared" si="72"/>
        <v>3.4090909090909088E-2</v>
      </c>
      <c r="J101" s="85">
        <f t="shared" si="72"/>
        <v>4.5454545454545456E-2</v>
      </c>
      <c r="K101" s="85">
        <f t="shared" si="72"/>
        <v>5.6818181818181823E-2</v>
      </c>
      <c r="L101" s="85">
        <f t="shared" si="72"/>
        <v>6.8181818181818177E-2</v>
      </c>
      <c r="M101" s="85">
        <f t="shared" si="72"/>
        <v>7.9545454545454544E-2</v>
      </c>
      <c r="N101" s="85">
        <f t="shared" si="72"/>
        <v>9.0909090909090912E-2</v>
      </c>
      <c r="O101" s="85">
        <f t="shared" si="72"/>
        <v>0.10227272727272728</v>
      </c>
      <c r="P101" s="85">
        <f t="shared" si="72"/>
        <v>0.11363636363636365</v>
      </c>
      <c r="Q101" s="85">
        <f t="shared" si="72"/>
        <v>0.125</v>
      </c>
      <c r="R101" s="85">
        <f t="shared" si="72"/>
        <v>0.13636363636363635</v>
      </c>
      <c r="S101" s="85">
        <f t="shared" si="72"/>
        <v>0.14772727272727273</v>
      </c>
      <c r="T101" s="85">
        <f t="shared" si="72"/>
        <v>0.15909090909090909</v>
      </c>
      <c r="U101" s="85">
        <f t="shared" si="72"/>
        <v>0.17045454545454547</v>
      </c>
      <c r="V101" s="85">
        <f t="shared" si="72"/>
        <v>0.18181818181818182</v>
      </c>
      <c r="W101" s="85">
        <f t="shared" si="65"/>
        <v>0.19318181818181818</v>
      </c>
      <c r="X101" s="85">
        <f t="shared" si="65"/>
        <v>0.20454545454545456</v>
      </c>
      <c r="Y101" s="85">
        <f t="shared" si="65"/>
        <v>0.21590909090909091</v>
      </c>
      <c r="Z101" s="85">
        <f t="shared" si="65"/>
        <v>0.22727272727272729</v>
      </c>
      <c r="AA101" s="85">
        <f t="shared" si="65"/>
        <v>0.23863636363636365</v>
      </c>
      <c r="AB101" s="85">
        <f t="shared" si="65"/>
        <v>0.25</v>
      </c>
      <c r="AC101" s="85">
        <f t="shared" si="65"/>
        <v>0.26136363636363635</v>
      </c>
      <c r="AD101" s="85">
        <f t="shared" si="65"/>
        <v>0.27272727272727271</v>
      </c>
      <c r="AE101" s="85">
        <f t="shared" si="65"/>
        <v>0.28409090909090912</v>
      </c>
      <c r="AF101" s="85">
        <f t="shared" si="65"/>
        <v>0.29545454545454547</v>
      </c>
      <c r="AG101" s="85">
        <f t="shared" si="65"/>
        <v>0.30681818181818182</v>
      </c>
      <c r="AH101" s="85">
        <f t="shared" si="65"/>
        <v>0.31818181818181818</v>
      </c>
      <c r="AI101" s="85">
        <f t="shared" si="65"/>
        <v>0.32954545454545453</v>
      </c>
      <c r="AJ101" s="85">
        <f t="shared" si="65"/>
        <v>0.34090909090909094</v>
      </c>
      <c r="AK101" s="85">
        <f t="shared" si="65"/>
        <v>0.35227272727272729</v>
      </c>
      <c r="AL101" s="85">
        <f t="shared" si="65"/>
        <v>0.36363636363636365</v>
      </c>
      <c r="AM101" s="85">
        <f t="shared" si="64"/>
        <v>0.375</v>
      </c>
      <c r="AN101" s="85">
        <f t="shared" si="64"/>
        <v>0.38636363636363635</v>
      </c>
      <c r="AO101" s="85">
        <f t="shared" si="64"/>
        <v>0.39772727272727276</v>
      </c>
      <c r="AP101" s="85">
        <f t="shared" si="64"/>
        <v>0.40909090909090912</v>
      </c>
      <c r="AQ101" s="85">
        <f t="shared" si="64"/>
        <v>0.42045454545454547</v>
      </c>
      <c r="AR101" s="85">
        <f t="shared" si="64"/>
        <v>0.43181818181818182</v>
      </c>
      <c r="AS101" s="85">
        <f t="shared" si="64"/>
        <v>0.44318181818181818</v>
      </c>
      <c r="AT101" s="85">
        <f t="shared" si="64"/>
        <v>0.45454545454545459</v>
      </c>
      <c r="AU101" s="85">
        <f t="shared" si="64"/>
        <v>0.46590909090909094</v>
      </c>
      <c r="AV101" s="85">
        <f t="shared" si="64"/>
        <v>0.47727272727272729</v>
      </c>
      <c r="AW101" s="85">
        <f t="shared" si="64"/>
        <v>0.48863636363636365</v>
      </c>
      <c r="AX101" s="85">
        <f t="shared" si="64"/>
        <v>0.5</v>
      </c>
      <c r="AY101" s="85">
        <f t="shared" si="64"/>
        <v>0.51136363636363635</v>
      </c>
      <c r="AZ101" s="85">
        <f t="shared" si="64"/>
        <v>0.52272727272727271</v>
      </c>
      <c r="BA101" s="85">
        <f t="shared" si="64"/>
        <v>0.53409090909090906</v>
      </c>
      <c r="BB101" s="85">
        <f t="shared" si="64"/>
        <v>0.54545454545454541</v>
      </c>
      <c r="BC101" s="85">
        <f t="shared" si="67"/>
        <v>0.55681818181818188</v>
      </c>
      <c r="BD101" s="85">
        <f t="shared" si="67"/>
        <v>0.56818181818181823</v>
      </c>
      <c r="BE101" s="85">
        <f t="shared" si="67"/>
        <v>0.57954545454545459</v>
      </c>
      <c r="BF101" s="85">
        <f t="shared" si="67"/>
        <v>0.59090909090909094</v>
      </c>
      <c r="BG101" s="85">
        <f t="shared" si="67"/>
        <v>0.60227272727272729</v>
      </c>
      <c r="BH101" s="85">
        <f t="shared" si="67"/>
        <v>0.61363636363636365</v>
      </c>
      <c r="BI101" s="85">
        <f t="shared" si="67"/>
        <v>0.625</v>
      </c>
      <c r="BJ101" s="85">
        <f t="shared" si="67"/>
        <v>0.63636363636363635</v>
      </c>
      <c r="BK101" s="85">
        <f t="shared" si="67"/>
        <v>0.64772727272727271</v>
      </c>
      <c r="BL101" s="85">
        <f t="shared" si="67"/>
        <v>0.65909090909090906</v>
      </c>
      <c r="BM101" s="85">
        <f t="shared" si="67"/>
        <v>0.67045454545454553</v>
      </c>
      <c r="BN101" s="85">
        <f t="shared" si="67"/>
        <v>0.68181818181818188</v>
      </c>
      <c r="BO101" s="85">
        <f t="shared" si="67"/>
        <v>0.69318181818181823</v>
      </c>
      <c r="BP101" s="85">
        <f t="shared" si="67"/>
        <v>0.70454545454545459</v>
      </c>
      <c r="BQ101" s="85">
        <f t="shared" si="67"/>
        <v>0.71590909090909094</v>
      </c>
      <c r="BR101" s="85">
        <f t="shared" si="67"/>
        <v>0.72727272727272729</v>
      </c>
      <c r="BS101" s="85">
        <f t="shared" si="68"/>
        <v>0.73863636363636365</v>
      </c>
      <c r="BT101" s="85">
        <f t="shared" si="68"/>
        <v>0.75</v>
      </c>
      <c r="BU101" s="85">
        <f t="shared" si="68"/>
        <v>0.76136363636363635</v>
      </c>
      <c r="BV101" s="85">
        <f t="shared" si="68"/>
        <v>0.77272727272727271</v>
      </c>
      <c r="BW101" s="85">
        <f t="shared" si="68"/>
        <v>0.78409090909090906</v>
      </c>
      <c r="BX101" s="85">
        <f t="shared" si="68"/>
        <v>0.79545454545454553</v>
      </c>
      <c r="BY101" s="85">
        <f t="shared" si="68"/>
        <v>0.80681818181818188</v>
      </c>
      <c r="BZ101" s="85">
        <f t="shared" si="68"/>
        <v>0.81818181818181823</v>
      </c>
      <c r="CA101" s="85">
        <f t="shared" si="68"/>
        <v>0.82954545454545459</v>
      </c>
      <c r="CB101" s="85">
        <f t="shared" si="68"/>
        <v>0.84090909090909094</v>
      </c>
      <c r="CC101" s="85">
        <f t="shared" si="68"/>
        <v>0.85227272727272729</v>
      </c>
      <c r="CD101" s="85">
        <f t="shared" si="68"/>
        <v>0.86363636363636365</v>
      </c>
      <c r="CE101" s="85">
        <f t="shared" si="68"/>
        <v>0.875</v>
      </c>
      <c r="CF101" s="85">
        <f t="shared" si="68"/>
        <v>0.88636363636363635</v>
      </c>
      <c r="CG101" s="85">
        <f t="shared" si="68"/>
        <v>0.89772727272727271</v>
      </c>
      <c r="CH101" s="85">
        <f t="shared" si="68"/>
        <v>0.90909090909090917</v>
      </c>
      <c r="CI101" s="85">
        <f t="shared" si="70"/>
        <v>0.92045454545454553</v>
      </c>
      <c r="CJ101" s="85">
        <f t="shared" si="70"/>
        <v>0.93181818181818188</v>
      </c>
      <c r="CK101" s="85">
        <f t="shared" si="70"/>
        <v>0.94318181818181823</v>
      </c>
      <c r="CL101" s="85">
        <f t="shared" si="70"/>
        <v>0.95454545454545459</v>
      </c>
      <c r="CM101" s="85">
        <f t="shared" si="70"/>
        <v>0.96590909090909094</v>
      </c>
      <c r="CN101" s="85">
        <f t="shared" si="70"/>
        <v>0.97727272727272729</v>
      </c>
      <c r="CO101" s="85">
        <f t="shared" si="70"/>
        <v>0.98863636363636365</v>
      </c>
      <c r="CP101" s="85">
        <f t="shared" si="70"/>
        <v>1</v>
      </c>
      <c r="CQ101" s="85">
        <f t="shared" si="70"/>
        <v>1</v>
      </c>
      <c r="CR101" s="85">
        <f t="shared" si="70"/>
        <v>1</v>
      </c>
      <c r="CS101" s="85">
        <f t="shared" si="70"/>
        <v>1</v>
      </c>
      <c r="CT101" s="85">
        <f t="shared" si="70"/>
        <v>1</v>
      </c>
      <c r="CU101" s="85">
        <f t="shared" si="70"/>
        <v>1</v>
      </c>
      <c r="CV101" s="85">
        <f t="shared" si="70"/>
        <v>1</v>
      </c>
      <c r="CW101" s="85">
        <f t="shared" si="70"/>
        <v>1</v>
      </c>
      <c r="CX101" s="85">
        <f t="shared" si="70"/>
        <v>1</v>
      </c>
      <c r="CY101" s="85">
        <f t="shared" si="70"/>
        <v>1</v>
      </c>
      <c r="CZ101" s="85">
        <f t="shared" si="70"/>
        <v>1</v>
      </c>
      <c r="DA101" s="85">
        <f t="shared" si="70"/>
        <v>1</v>
      </c>
      <c r="DB101" s="85">
        <f t="shared" si="70"/>
        <v>1</v>
      </c>
      <c r="DC101" s="85">
        <f t="shared" si="70"/>
        <v>1</v>
      </c>
      <c r="DD101" s="85">
        <f t="shared" si="70"/>
        <v>1</v>
      </c>
      <c r="DE101" s="85">
        <f t="shared" si="70"/>
        <v>1</v>
      </c>
      <c r="DF101" s="85">
        <f t="shared" si="70"/>
        <v>1</v>
      </c>
      <c r="DG101" s="85">
        <f t="shared" si="70"/>
        <v>1</v>
      </c>
      <c r="DH101" s="85">
        <f t="shared" si="70"/>
        <v>1</v>
      </c>
      <c r="DI101" s="85">
        <f t="shared" si="70"/>
        <v>1</v>
      </c>
      <c r="DJ101" s="85">
        <f t="shared" si="70"/>
        <v>1</v>
      </c>
      <c r="DK101" s="85">
        <f t="shared" si="70"/>
        <v>1</v>
      </c>
      <c r="DL101" s="85">
        <f t="shared" si="70"/>
        <v>1</v>
      </c>
      <c r="DM101" s="85">
        <f t="shared" si="70"/>
        <v>1</v>
      </c>
      <c r="DN101" s="85">
        <f t="shared" si="70"/>
        <v>1</v>
      </c>
      <c r="DO101" s="85">
        <f t="shared" si="70"/>
        <v>1</v>
      </c>
      <c r="DP101" s="85">
        <f t="shared" si="70"/>
        <v>1</v>
      </c>
      <c r="DQ101" s="85">
        <f t="shared" si="70"/>
        <v>1</v>
      </c>
      <c r="DR101" s="85">
        <f t="shared" si="70"/>
        <v>1</v>
      </c>
      <c r="DS101" s="79" t="s">
        <v>32</v>
      </c>
    </row>
    <row r="102" spans="2:123" x14ac:dyDescent="0.45">
      <c r="B102" s="80">
        <f t="shared" si="56"/>
        <v>90</v>
      </c>
      <c r="C102" s="81">
        <f t="shared" si="55"/>
        <v>7.4166666666666572</v>
      </c>
      <c r="D102" s="82">
        <f t="shared" si="57"/>
        <v>89</v>
      </c>
      <c r="E102" s="83">
        <f t="shared" si="59"/>
        <v>1.1235955056179775E-2</v>
      </c>
      <c r="F102" s="85"/>
      <c r="G102" s="85">
        <f t="shared" si="72"/>
        <v>1.1235955056179775E-2</v>
      </c>
      <c r="H102" s="85">
        <f t="shared" si="72"/>
        <v>2.247191011235955E-2</v>
      </c>
      <c r="I102" s="85">
        <f t="shared" si="72"/>
        <v>3.3707865168539325E-2</v>
      </c>
      <c r="J102" s="85">
        <f t="shared" si="72"/>
        <v>4.49438202247191E-2</v>
      </c>
      <c r="K102" s="85">
        <f t="shared" si="72"/>
        <v>5.6179775280898875E-2</v>
      </c>
      <c r="L102" s="85">
        <f t="shared" si="72"/>
        <v>6.741573033707865E-2</v>
      </c>
      <c r="M102" s="85">
        <f t="shared" si="72"/>
        <v>7.8651685393258425E-2</v>
      </c>
      <c r="N102" s="85">
        <f t="shared" si="72"/>
        <v>8.98876404494382E-2</v>
      </c>
      <c r="O102" s="85">
        <f t="shared" si="72"/>
        <v>0.10112359550561797</v>
      </c>
      <c r="P102" s="85">
        <f t="shared" si="72"/>
        <v>0.11235955056179775</v>
      </c>
      <c r="Q102" s="85">
        <f t="shared" si="72"/>
        <v>0.12359550561797752</v>
      </c>
      <c r="R102" s="85">
        <f t="shared" si="72"/>
        <v>0.1348314606741573</v>
      </c>
      <c r="S102" s="85">
        <f t="shared" si="72"/>
        <v>0.14606741573033707</v>
      </c>
      <c r="T102" s="85">
        <f t="shared" si="72"/>
        <v>0.15730337078651685</v>
      </c>
      <c r="U102" s="85">
        <f t="shared" si="72"/>
        <v>0.16853932584269662</v>
      </c>
      <c r="V102" s="85">
        <f t="shared" si="72"/>
        <v>0.1797752808988764</v>
      </c>
      <c r="W102" s="85">
        <f t="shared" si="65"/>
        <v>0.19101123595505617</v>
      </c>
      <c r="X102" s="85">
        <f t="shared" si="65"/>
        <v>0.20224719101123595</v>
      </c>
      <c r="Y102" s="85">
        <f t="shared" si="65"/>
        <v>0.21348314606741572</v>
      </c>
      <c r="Z102" s="85">
        <f t="shared" si="65"/>
        <v>0.2247191011235955</v>
      </c>
      <c r="AA102" s="85">
        <f t="shared" si="65"/>
        <v>0.23595505617977527</v>
      </c>
      <c r="AB102" s="85">
        <f t="shared" si="65"/>
        <v>0.24719101123595505</v>
      </c>
      <c r="AC102" s="85">
        <f t="shared" si="65"/>
        <v>0.2584269662921348</v>
      </c>
      <c r="AD102" s="85">
        <f t="shared" si="65"/>
        <v>0.2696629213483146</v>
      </c>
      <c r="AE102" s="85">
        <f t="shared" si="65"/>
        <v>0.2808988764044944</v>
      </c>
      <c r="AF102" s="85">
        <f t="shared" si="65"/>
        <v>0.29213483146067415</v>
      </c>
      <c r="AG102" s="85">
        <f t="shared" si="65"/>
        <v>0.3033707865168539</v>
      </c>
      <c r="AH102" s="85">
        <f t="shared" si="65"/>
        <v>0.3146067415730337</v>
      </c>
      <c r="AI102" s="85">
        <f t="shared" si="65"/>
        <v>0.3258426966292135</v>
      </c>
      <c r="AJ102" s="85">
        <f t="shared" si="65"/>
        <v>0.33707865168539325</v>
      </c>
      <c r="AK102" s="85">
        <f t="shared" si="65"/>
        <v>0.348314606741573</v>
      </c>
      <c r="AL102" s="85">
        <f t="shared" si="65"/>
        <v>0.3595505617977528</v>
      </c>
      <c r="AM102" s="85">
        <f t="shared" si="64"/>
        <v>0.3707865168539326</v>
      </c>
      <c r="AN102" s="85">
        <f t="shared" si="64"/>
        <v>0.38202247191011235</v>
      </c>
      <c r="AO102" s="85">
        <f t="shared" si="64"/>
        <v>0.3932584269662921</v>
      </c>
      <c r="AP102" s="85">
        <f t="shared" si="64"/>
        <v>0.4044943820224719</v>
      </c>
      <c r="AQ102" s="85">
        <f t="shared" si="64"/>
        <v>0.4157303370786517</v>
      </c>
      <c r="AR102" s="85">
        <f t="shared" si="64"/>
        <v>0.42696629213483145</v>
      </c>
      <c r="AS102" s="85">
        <f t="shared" si="64"/>
        <v>0.4382022471910112</v>
      </c>
      <c r="AT102" s="85">
        <f t="shared" si="64"/>
        <v>0.449438202247191</v>
      </c>
      <c r="AU102" s="85">
        <f t="shared" si="64"/>
        <v>0.4606741573033708</v>
      </c>
      <c r="AV102" s="85">
        <f t="shared" si="64"/>
        <v>0.47191011235955055</v>
      </c>
      <c r="AW102" s="85">
        <f t="shared" si="64"/>
        <v>0.4831460674157303</v>
      </c>
      <c r="AX102" s="85">
        <f t="shared" si="64"/>
        <v>0.4943820224719101</v>
      </c>
      <c r="AY102" s="85">
        <f t="shared" si="64"/>
        <v>0.5056179775280899</v>
      </c>
      <c r="AZ102" s="85">
        <f t="shared" si="64"/>
        <v>0.51685393258426959</v>
      </c>
      <c r="BA102" s="85">
        <f t="shared" si="64"/>
        <v>0.5280898876404494</v>
      </c>
      <c r="BB102" s="85">
        <f t="shared" si="64"/>
        <v>0.5393258426966292</v>
      </c>
      <c r="BC102" s="85">
        <f t="shared" si="67"/>
        <v>0.550561797752809</v>
      </c>
      <c r="BD102" s="85">
        <f t="shared" si="67"/>
        <v>0.5617977528089888</v>
      </c>
      <c r="BE102" s="85">
        <f t="shared" si="67"/>
        <v>0.5730337078651685</v>
      </c>
      <c r="BF102" s="85">
        <f t="shared" si="67"/>
        <v>0.5842696629213483</v>
      </c>
      <c r="BG102" s="85">
        <f t="shared" si="67"/>
        <v>0.5955056179775281</v>
      </c>
      <c r="BH102" s="85">
        <f t="shared" si="67"/>
        <v>0.60674157303370779</v>
      </c>
      <c r="BI102" s="85">
        <f t="shared" si="67"/>
        <v>0.6179775280898876</v>
      </c>
      <c r="BJ102" s="85">
        <f t="shared" si="67"/>
        <v>0.6292134831460674</v>
      </c>
      <c r="BK102" s="85">
        <f t="shared" si="67"/>
        <v>0.6404494382022472</v>
      </c>
      <c r="BL102" s="85">
        <f t="shared" si="67"/>
        <v>0.651685393258427</v>
      </c>
      <c r="BM102" s="85">
        <f t="shared" si="67"/>
        <v>0.6629213483146067</v>
      </c>
      <c r="BN102" s="85">
        <f t="shared" si="67"/>
        <v>0.6741573033707865</v>
      </c>
      <c r="BO102" s="85">
        <f t="shared" si="67"/>
        <v>0.6853932584269663</v>
      </c>
      <c r="BP102" s="85">
        <f t="shared" si="67"/>
        <v>0.69662921348314599</v>
      </c>
      <c r="BQ102" s="85">
        <f t="shared" si="67"/>
        <v>0.7078651685393258</v>
      </c>
      <c r="BR102" s="85">
        <f t="shared" si="67"/>
        <v>0.7191011235955056</v>
      </c>
      <c r="BS102" s="85">
        <f t="shared" si="68"/>
        <v>0.7303370786516854</v>
      </c>
      <c r="BT102" s="85">
        <f t="shared" si="68"/>
        <v>0.7415730337078652</v>
      </c>
      <c r="BU102" s="85">
        <f t="shared" si="68"/>
        <v>0.7528089887640449</v>
      </c>
      <c r="BV102" s="85">
        <f t="shared" si="68"/>
        <v>0.7640449438202247</v>
      </c>
      <c r="BW102" s="85">
        <f t="shared" si="68"/>
        <v>0.7752808988764045</v>
      </c>
      <c r="BX102" s="85">
        <f t="shared" si="68"/>
        <v>0.78651685393258419</v>
      </c>
      <c r="BY102" s="85">
        <f t="shared" si="68"/>
        <v>0.797752808988764</v>
      </c>
      <c r="BZ102" s="85">
        <f t="shared" si="68"/>
        <v>0.8089887640449438</v>
      </c>
      <c r="CA102" s="85">
        <f t="shared" si="68"/>
        <v>0.8202247191011236</v>
      </c>
      <c r="CB102" s="85">
        <f t="shared" si="68"/>
        <v>0.8314606741573034</v>
      </c>
      <c r="CC102" s="85">
        <f t="shared" si="68"/>
        <v>0.84269662921348309</v>
      </c>
      <c r="CD102" s="85">
        <f t="shared" si="68"/>
        <v>0.8539325842696629</v>
      </c>
      <c r="CE102" s="85">
        <f t="shared" si="68"/>
        <v>0.8651685393258427</v>
      </c>
      <c r="CF102" s="85">
        <f t="shared" si="68"/>
        <v>0.87640449438202239</v>
      </c>
      <c r="CG102" s="85">
        <f t="shared" si="68"/>
        <v>0.88764044943820219</v>
      </c>
      <c r="CH102" s="85">
        <f t="shared" si="68"/>
        <v>0.898876404494382</v>
      </c>
      <c r="CI102" s="85">
        <f t="shared" si="70"/>
        <v>0.9101123595505618</v>
      </c>
      <c r="CJ102" s="85">
        <f t="shared" si="70"/>
        <v>0.9213483146067416</v>
      </c>
      <c r="CK102" s="85">
        <f t="shared" si="70"/>
        <v>0.93258426966292129</v>
      </c>
      <c r="CL102" s="85">
        <f t="shared" ref="CL102:DR102" si="73">IF(CL$13&lt;$D102,$E102*CL$13,1)</f>
        <v>0.9438202247191011</v>
      </c>
      <c r="CM102" s="85">
        <f t="shared" si="73"/>
        <v>0.9550561797752809</v>
      </c>
      <c r="CN102" s="85">
        <f t="shared" si="73"/>
        <v>0.96629213483146059</v>
      </c>
      <c r="CO102" s="85">
        <f t="shared" si="73"/>
        <v>0.97752808988764039</v>
      </c>
      <c r="CP102" s="85">
        <f t="shared" si="73"/>
        <v>0.9887640449438202</v>
      </c>
      <c r="CQ102" s="85">
        <f t="shared" si="73"/>
        <v>1</v>
      </c>
      <c r="CR102" s="85">
        <f t="shared" si="73"/>
        <v>1</v>
      </c>
      <c r="CS102" s="85">
        <f t="shared" si="73"/>
        <v>1</v>
      </c>
      <c r="CT102" s="85">
        <f t="shared" si="73"/>
        <v>1</v>
      </c>
      <c r="CU102" s="85">
        <f t="shared" si="73"/>
        <v>1</v>
      </c>
      <c r="CV102" s="85">
        <f t="shared" si="73"/>
        <v>1</v>
      </c>
      <c r="CW102" s="85">
        <f t="shared" si="73"/>
        <v>1</v>
      </c>
      <c r="CX102" s="85">
        <f t="shared" si="73"/>
        <v>1</v>
      </c>
      <c r="CY102" s="85">
        <f t="shared" si="73"/>
        <v>1</v>
      </c>
      <c r="CZ102" s="85">
        <f t="shared" si="73"/>
        <v>1</v>
      </c>
      <c r="DA102" s="85">
        <f t="shared" si="73"/>
        <v>1</v>
      </c>
      <c r="DB102" s="85">
        <f t="shared" si="73"/>
        <v>1</v>
      </c>
      <c r="DC102" s="85">
        <f t="shared" si="73"/>
        <v>1</v>
      </c>
      <c r="DD102" s="85">
        <f t="shared" si="73"/>
        <v>1</v>
      </c>
      <c r="DE102" s="85">
        <f t="shared" si="73"/>
        <v>1</v>
      </c>
      <c r="DF102" s="85">
        <f t="shared" si="73"/>
        <v>1</v>
      </c>
      <c r="DG102" s="85">
        <f t="shared" si="73"/>
        <v>1</v>
      </c>
      <c r="DH102" s="85">
        <f t="shared" si="73"/>
        <v>1</v>
      </c>
      <c r="DI102" s="85">
        <f t="shared" si="73"/>
        <v>1</v>
      </c>
      <c r="DJ102" s="85">
        <f t="shared" si="73"/>
        <v>1</v>
      </c>
      <c r="DK102" s="85">
        <f t="shared" si="73"/>
        <v>1</v>
      </c>
      <c r="DL102" s="85">
        <f t="shared" si="73"/>
        <v>1</v>
      </c>
      <c r="DM102" s="85">
        <f t="shared" si="73"/>
        <v>1</v>
      </c>
      <c r="DN102" s="85">
        <f t="shared" si="73"/>
        <v>1</v>
      </c>
      <c r="DO102" s="85">
        <f t="shared" si="73"/>
        <v>1</v>
      </c>
      <c r="DP102" s="85">
        <f t="shared" si="73"/>
        <v>1</v>
      </c>
      <c r="DQ102" s="85">
        <f t="shared" si="73"/>
        <v>1</v>
      </c>
      <c r="DR102" s="85">
        <f t="shared" si="73"/>
        <v>1</v>
      </c>
      <c r="DS102" s="79" t="s">
        <v>32</v>
      </c>
    </row>
    <row r="103" spans="2:123" x14ac:dyDescent="0.45">
      <c r="B103" s="80">
        <f t="shared" si="56"/>
        <v>91</v>
      </c>
      <c r="C103" s="81">
        <f t="shared" si="55"/>
        <v>7.4999999999999902</v>
      </c>
      <c r="D103" s="82">
        <f t="shared" si="57"/>
        <v>90</v>
      </c>
      <c r="E103" s="83">
        <f t="shared" si="59"/>
        <v>1.1111111111111112E-2</v>
      </c>
      <c r="F103" s="85"/>
      <c r="G103" s="85">
        <f t="shared" si="72"/>
        <v>1.1111111111111112E-2</v>
      </c>
      <c r="H103" s="85">
        <f t="shared" si="72"/>
        <v>2.2222222222222223E-2</v>
      </c>
      <c r="I103" s="85">
        <f t="shared" si="72"/>
        <v>3.3333333333333333E-2</v>
      </c>
      <c r="J103" s="85">
        <f t="shared" si="72"/>
        <v>4.4444444444444446E-2</v>
      </c>
      <c r="K103" s="85">
        <f t="shared" si="72"/>
        <v>5.5555555555555559E-2</v>
      </c>
      <c r="L103" s="85">
        <f t="shared" si="72"/>
        <v>6.6666666666666666E-2</v>
      </c>
      <c r="M103" s="85">
        <f t="shared" si="72"/>
        <v>7.7777777777777779E-2</v>
      </c>
      <c r="N103" s="85">
        <f t="shared" si="72"/>
        <v>8.8888888888888892E-2</v>
      </c>
      <c r="O103" s="85">
        <f t="shared" si="72"/>
        <v>0.1</v>
      </c>
      <c r="P103" s="85">
        <f t="shared" si="72"/>
        <v>0.11111111111111112</v>
      </c>
      <c r="Q103" s="85">
        <f t="shared" si="72"/>
        <v>0.12222222222222223</v>
      </c>
      <c r="R103" s="85">
        <f t="shared" si="72"/>
        <v>0.13333333333333333</v>
      </c>
      <c r="S103" s="85">
        <f t="shared" si="72"/>
        <v>0.14444444444444446</v>
      </c>
      <c r="T103" s="85">
        <f t="shared" si="72"/>
        <v>0.15555555555555556</v>
      </c>
      <c r="U103" s="85">
        <f t="shared" si="72"/>
        <v>0.16666666666666669</v>
      </c>
      <c r="V103" s="85">
        <f t="shared" si="72"/>
        <v>0.17777777777777778</v>
      </c>
      <c r="W103" s="85">
        <f t="shared" si="65"/>
        <v>0.18888888888888888</v>
      </c>
      <c r="X103" s="85">
        <f t="shared" si="65"/>
        <v>0.2</v>
      </c>
      <c r="Y103" s="85">
        <f t="shared" si="65"/>
        <v>0.21111111111111111</v>
      </c>
      <c r="Z103" s="85">
        <f t="shared" si="65"/>
        <v>0.22222222222222224</v>
      </c>
      <c r="AA103" s="85">
        <f t="shared" si="65"/>
        <v>0.23333333333333334</v>
      </c>
      <c r="AB103" s="85">
        <f t="shared" si="65"/>
        <v>0.24444444444444446</v>
      </c>
      <c r="AC103" s="85">
        <f t="shared" si="65"/>
        <v>0.25555555555555559</v>
      </c>
      <c r="AD103" s="85">
        <f t="shared" si="65"/>
        <v>0.26666666666666666</v>
      </c>
      <c r="AE103" s="85">
        <f t="shared" si="65"/>
        <v>0.27777777777777779</v>
      </c>
      <c r="AF103" s="85">
        <f t="shared" si="65"/>
        <v>0.28888888888888892</v>
      </c>
      <c r="AG103" s="85">
        <f t="shared" si="65"/>
        <v>0.3</v>
      </c>
      <c r="AH103" s="85">
        <f t="shared" si="65"/>
        <v>0.31111111111111112</v>
      </c>
      <c r="AI103" s="85">
        <f t="shared" si="65"/>
        <v>0.32222222222222224</v>
      </c>
      <c r="AJ103" s="85">
        <f t="shared" si="65"/>
        <v>0.33333333333333337</v>
      </c>
      <c r="AK103" s="85">
        <f t="shared" si="65"/>
        <v>0.34444444444444444</v>
      </c>
      <c r="AL103" s="85">
        <f t="shared" ref="AL103:BA113" si="74">IF(AL$13&lt;$D103,$E103*AL$13,1)</f>
        <v>0.35555555555555557</v>
      </c>
      <c r="AM103" s="85">
        <f t="shared" si="74"/>
        <v>0.3666666666666667</v>
      </c>
      <c r="AN103" s="85">
        <f t="shared" si="74"/>
        <v>0.37777777777777777</v>
      </c>
      <c r="AO103" s="85">
        <f t="shared" si="74"/>
        <v>0.3888888888888889</v>
      </c>
      <c r="AP103" s="85">
        <f t="shared" si="74"/>
        <v>0.4</v>
      </c>
      <c r="AQ103" s="85">
        <f t="shared" si="74"/>
        <v>0.41111111111111115</v>
      </c>
      <c r="AR103" s="85">
        <f t="shared" si="74"/>
        <v>0.42222222222222222</v>
      </c>
      <c r="AS103" s="85">
        <f t="shared" si="74"/>
        <v>0.43333333333333335</v>
      </c>
      <c r="AT103" s="85">
        <f t="shared" si="74"/>
        <v>0.44444444444444448</v>
      </c>
      <c r="AU103" s="85">
        <f t="shared" si="74"/>
        <v>0.45555555555555555</v>
      </c>
      <c r="AV103" s="85">
        <f t="shared" si="74"/>
        <v>0.46666666666666667</v>
      </c>
      <c r="AW103" s="85">
        <f t="shared" si="74"/>
        <v>0.4777777777777778</v>
      </c>
      <c r="AX103" s="85">
        <f t="shared" si="74"/>
        <v>0.48888888888888893</v>
      </c>
      <c r="AY103" s="85">
        <f t="shared" si="74"/>
        <v>0.5</v>
      </c>
      <c r="AZ103" s="85">
        <f t="shared" si="74"/>
        <v>0.51111111111111118</v>
      </c>
      <c r="BA103" s="85">
        <f t="shared" si="74"/>
        <v>0.52222222222222225</v>
      </c>
      <c r="BB103" s="85">
        <f t="shared" ref="BB103:BQ113" si="75">IF(BB$13&lt;$D103,$E103*BB$13,1)</f>
        <v>0.53333333333333333</v>
      </c>
      <c r="BC103" s="85">
        <f t="shared" si="75"/>
        <v>0.54444444444444451</v>
      </c>
      <c r="BD103" s="85">
        <f t="shared" si="75"/>
        <v>0.55555555555555558</v>
      </c>
      <c r="BE103" s="85">
        <f t="shared" si="75"/>
        <v>0.56666666666666665</v>
      </c>
      <c r="BF103" s="85">
        <f t="shared" si="75"/>
        <v>0.57777777777777783</v>
      </c>
      <c r="BG103" s="85">
        <f t="shared" si="75"/>
        <v>0.58888888888888891</v>
      </c>
      <c r="BH103" s="85">
        <f t="shared" si="75"/>
        <v>0.6</v>
      </c>
      <c r="BI103" s="85">
        <f t="shared" si="75"/>
        <v>0.61111111111111116</v>
      </c>
      <c r="BJ103" s="85">
        <f t="shared" si="75"/>
        <v>0.62222222222222223</v>
      </c>
      <c r="BK103" s="85">
        <f t="shared" si="75"/>
        <v>0.6333333333333333</v>
      </c>
      <c r="BL103" s="85">
        <f t="shared" si="75"/>
        <v>0.64444444444444449</v>
      </c>
      <c r="BM103" s="85">
        <f t="shared" si="75"/>
        <v>0.65555555555555556</v>
      </c>
      <c r="BN103" s="85">
        <f t="shared" si="75"/>
        <v>0.66666666666666674</v>
      </c>
      <c r="BO103" s="85">
        <f t="shared" si="75"/>
        <v>0.67777777777777781</v>
      </c>
      <c r="BP103" s="85">
        <f t="shared" si="75"/>
        <v>0.68888888888888888</v>
      </c>
      <c r="BQ103" s="85">
        <f t="shared" si="67"/>
        <v>0.70000000000000007</v>
      </c>
      <c r="BR103" s="85">
        <f t="shared" si="67"/>
        <v>0.71111111111111114</v>
      </c>
      <c r="BS103" s="85">
        <f t="shared" si="68"/>
        <v>0.72222222222222221</v>
      </c>
      <c r="BT103" s="85">
        <f t="shared" si="68"/>
        <v>0.73333333333333339</v>
      </c>
      <c r="BU103" s="85">
        <f t="shared" si="68"/>
        <v>0.74444444444444446</v>
      </c>
      <c r="BV103" s="85">
        <f t="shared" si="68"/>
        <v>0.75555555555555554</v>
      </c>
      <c r="BW103" s="85">
        <f t="shared" si="68"/>
        <v>0.76666666666666672</v>
      </c>
      <c r="BX103" s="85">
        <f t="shared" si="68"/>
        <v>0.77777777777777779</v>
      </c>
      <c r="BY103" s="85">
        <f t="shared" si="68"/>
        <v>0.78888888888888897</v>
      </c>
      <c r="BZ103" s="85">
        <f t="shared" si="68"/>
        <v>0.8</v>
      </c>
      <c r="CA103" s="85">
        <f t="shared" si="68"/>
        <v>0.81111111111111112</v>
      </c>
      <c r="CB103" s="85">
        <f t="shared" si="68"/>
        <v>0.8222222222222223</v>
      </c>
      <c r="CC103" s="85">
        <f t="shared" si="68"/>
        <v>0.83333333333333337</v>
      </c>
      <c r="CD103" s="85">
        <f t="shared" si="68"/>
        <v>0.84444444444444444</v>
      </c>
      <c r="CE103" s="85">
        <f t="shared" si="68"/>
        <v>0.85555555555555562</v>
      </c>
      <c r="CF103" s="85">
        <f t="shared" si="68"/>
        <v>0.8666666666666667</v>
      </c>
      <c r="CG103" s="85">
        <f t="shared" si="68"/>
        <v>0.87777777777777777</v>
      </c>
      <c r="CH103" s="85">
        <f t="shared" si="68"/>
        <v>0.88888888888888895</v>
      </c>
      <c r="CI103" s="85">
        <f t="shared" ref="CI103:DR104" si="76">IF(CI$13&lt;$D103,$E103*CI$13,1)</f>
        <v>0.9</v>
      </c>
      <c r="CJ103" s="85">
        <f t="shared" si="76"/>
        <v>0.91111111111111109</v>
      </c>
      <c r="CK103" s="85">
        <f t="shared" si="76"/>
        <v>0.92222222222222228</v>
      </c>
      <c r="CL103" s="85">
        <f t="shared" si="76"/>
        <v>0.93333333333333335</v>
      </c>
      <c r="CM103" s="85">
        <f t="shared" si="76"/>
        <v>0.94444444444444453</v>
      </c>
      <c r="CN103" s="85">
        <f t="shared" si="76"/>
        <v>0.9555555555555556</v>
      </c>
      <c r="CO103" s="85">
        <f t="shared" si="76"/>
        <v>0.96666666666666667</v>
      </c>
      <c r="CP103" s="85">
        <f t="shared" si="76"/>
        <v>0.97777777777777786</v>
      </c>
      <c r="CQ103" s="85">
        <f t="shared" si="76"/>
        <v>0.98888888888888893</v>
      </c>
      <c r="CR103" s="85">
        <f t="shared" si="76"/>
        <v>1</v>
      </c>
      <c r="CS103" s="85">
        <f t="shared" si="76"/>
        <v>1</v>
      </c>
      <c r="CT103" s="85">
        <f t="shared" si="76"/>
        <v>1</v>
      </c>
      <c r="CU103" s="85">
        <f t="shared" si="76"/>
        <v>1</v>
      </c>
      <c r="CV103" s="85">
        <f t="shared" si="76"/>
        <v>1</v>
      </c>
      <c r="CW103" s="85">
        <f t="shared" si="76"/>
        <v>1</v>
      </c>
      <c r="CX103" s="85">
        <f t="shared" si="76"/>
        <v>1</v>
      </c>
      <c r="CY103" s="85">
        <f t="shared" si="76"/>
        <v>1</v>
      </c>
      <c r="CZ103" s="85">
        <f t="shared" si="76"/>
        <v>1</v>
      </c>
      <c r="DA103" s="85">
        <f t="shared" si="76"/>
        <v>1</v>
      </c>
      <c r="DB103" s="85">
        <f t="shared" si="76"/>
        <v>1</v>
      </c>
      <c r="DC103" s="85">
        <f t="shared" si="76"/>
        <v>1</v>
      </c>
      <c r="DD103" s="85">
        <f t="shared" si="76"/>
        <v>1</v>
      </c>
      <c r="DE103" s="85">
        <f t="shared" si="76"/>
        <v>1</v>
      </c>
      <c r="DF103" s="85">
        <f t="shared" si="76"/>
        <v>1</v>
      </c>
      <c r="DG103" s="85">
        <f t="shared" si="76"/>
        <v>1</v>
      </c>
      <c r="DH103" s="85">
        <f t="shared" si="76"/>
        <v>1</v>
      </c>
      <c r="DI103" s="85">
        <f t="shared" si="76"/>
        <v>1</v>
      </c>
      <c r="DJ103" s="85">
        <f t="shared" si="76"/>
        <v>1</v>
      </c>
      <c r="DK103" s="85">
        <f t="shared" si="76"/>
        <v>1</v>
      </c>
      <c r="DL103" s="85">
        <f t="shared" si="76"/>
        <v>1</v>
      </c>
      <c r="DM103" s="85">
        <f t="shared" si="76"/>
        <v>1</v>
      </c>
      <c r="DN103" s="85">
        <f t="shared" si="76"/>
        <v>1</v>
      </c>
      <c r="DO103" s="85">
        <f t="shared" si="76"/>
        <v>1</v>
      </c>
      <c r="DP103" s="85">
        <f t="shared" si="76"/>
        <v>1</v>
      </c>
      <c r="DQ103" s="85">
        <f t="shared" si="76"/>
        <v>1</v>
      </c>
      <c r="DR103" s="85">
        <f t="shared" si="76"/>
        <v>1</v>
      </c>
      <c r="DS103" s="79" t="s">
        <v>32</v>
      </c>
    </row>
    <row r="104" spans="2:123" x14ac:dyDescent="0.45">
      <c r="B104" s="80">
        <f t="shared" si="56"/>
        <v>92</v>
      </c>
      <c r="C104" s="81">
        <f t="shared" si="55"/>
        <v>7.5833333333333233</v>
      </c>
      <c r="D104" s="82">
        <f t="shared" si="57"/>
        <v>91</v>
      </c>
      <c r="E104" s="83">
        <f t="shared" si="59"/>
        <v>1.098901098901099E-2</v>
      </c>
      <c r="F104" s="85"/>
      <c r="G104" s="85">
        <f t="shared" si="72"/>
        <v>1.098901098901099E-2</v>
      </c>
      <c r="H104" s="85">
        <f t="shared" si="72"/>
        <v>2.197802197802198E-2</v>
      </c>
      <c r="I104" s="85">
        <f t="shared" si="72"/>
        <v>3.2967032967032968E-2</v>
      </c>
      <c r="J104" s="85">
        <f t="shared" si="72"/>
        <v>4.3956043956043959E-2</v>
      </c>
      <c r="K104" s="85">
        <f t="shared" si="72"/>
        <v>5.4945054945054951E-2</v>
      </c>
      <c r="L104" s="85">
        <f t="shared" si="72"/>
        <v>6.5934065934065936E-2</v>
      </c>
      <c r="M104" s="85">
        <f t="shared" si="72"/>
        <v>7.6923076923076927E-2</v>
      </c>
      <c r="N104" s="85">
        <f t="shared" si="72"/>
        <v>8.7912087912087919E-2</v>
      </c>
      <c r="O104" s="85">
        <f t="shared" si="72"/>
        <v>9.8901098901098911E-2</v>
      </c>
      <c r="P104" s="85">
        <f t="shared" si="72"/>
        <v>0.1098901098901099</v>
      </c>
      <c r="Q104" s="85">
        <f t="shared" si="72"/>
        <v>0.12087912087912089</v>
      </c>
      <c r="R104" s="85">
        <f t="shared" si="72"/>
        <v>0.13186813186813187</v>
      </c>
      <c r="S104" s="85">
        <f t="shared" si="72"/>
        <v>0.14285714285714288</v>
      </c>
      <c r="T104" s="85">
        <f t="shared" si="72"/>
        <v>0.15384615384615385</v>
      </c>
      <c r="U104" s="85">
        <f t="shared" si="72"/>
        <v>0.16483516483516486</v>
      </c>
      <c r="V104" s="85">
        <f t="shared" si="72"/>
        <v>0.17582417582417584</v>
      </c>
      <c r="W104" s="85">
        <f t="shared" ref="W104:AK113" si="77">IF(W$13&lt;$D104,$E104*W$13,1)</f>
        <v>0.18681318681318682</v>
      </c>
      <c r="X104" s="85">
        <f t="shared" si="77"/>
        <v>0.19780219780219782</v>
      </c>
      <c r="Y104" s="85">
        <f t="shared" si="77"/>
        <v>0.2087912087912088</v>
      </c>
      <c r="Z104" s="85">
        <f t="shared" si="77"/>
        <v>0.2197802197802198</v>
      </c>
      <c r="AA104" s="85">
        <f t="shared" si="77"/>
        <v>0.23076923076923078</v>
      </c>
      <c r="AB104" s="85">
        <f t="shared" si="77"/>
        <v>0.24175824175824179</v>
      </c>
      <c r="AC104" s="85">
        <f t="shared" si="77"/>
        <v>0.25274725274725279</v>
      </c>
      <c r="AD104" s="85">
        <f t="shared" si="77"/>
        <v>0.26373626373626374</v>
      </c>
      <c r="AE104" s="85">
        <f t="shared" si="77"/>
        <v>0.27472527472527475</v>
      </c>
      <c r="AF104" s="85">
        <f t="shared" si="77"/>
        <v>0.28571428571428575</v>
      </c>
      <c r="AG104" s="85">
        <f t="shared" si="77"/>
        <v>0.2967032967032967</v>
      </c>
      <c r="AH104" s="85">
        <f t="shared" si="77"/>
        <v>0.30769230769230771</v>
      </c>
      <c r="AI104" s="85">
        <f t="shared" si="77"/>
        <v>0.31868131868131871</v>
      </c>
      <c r="AJ104" s="85">
        <f t="shared" si="77"/>
        <v>0.32967032967032972</v>
      </c>
      <c r="AK104" s="85">
        <f t="shared" si="77"/>
        <v>0.34065934065934067</v>
      </c>
      <c r="AL104" s="85">
        <f t="shared" si="74"/>
        <v>0.35164835164835168</v>
      </c>
      <c r="AM104" s="85">
        <f t="shared" si="74"/>
        <v>0.36263736263736268</v>
      </c>
      <c r="AN104" s="85">
        <f t="shared" si="74"/>
        <v>0.37362637362637363</v>
      </c>
      <c r="AO104" s="85">
        <f t="shared" si="74"/>
        <v>0.38461538461538464</v>
      </c>
      <c r="AP104" s="85">
        <f t="shared" si="74"/>
        <v>0.39560439560439564</v>
      </c>
      <c r="AQ104" s="85">
        <f t="shared" si="74"/>
        <v>0.40659340659340665</v>
      </c>
      <c r="AR104" s="85">
        <f t="shared" si="74"/>
        <v>0.4175824175824176</v>
      </c>
      <c r="AS104" s="85">
        <f t="shared" si="74"/>
        <v>0.4285714285714286</v>
      </c>
      <c r="AT104" s="85">
        <f t="shared" si="74"/>
        <v>0.43956043956043961</v>
      </c>
      <c r="AU104" s="85">
        <f t="shared" si="74"/>
        <v>0.45054945054945056</v>
      </c>
      <c r="AV104" s="85">
        <f t="shared" si="74"/>
        <v>0.46153846153846156</v>
      </c>
      <c r="AW104" s="85">
        <f t="shared" si="74"/>
        <v>0.47252747252747257</v>
      </c>
      <c r="AX104" s="85">
        <f t="shared" si="74"/>
        <v>0.48351648351648358</v>
      </c>
      <c r="AY104" s="85">
        <f t="shared" si="74"/>
        <v>0.49450549450549453</v>
      </c>
      <c r="AZ104" s="85">
        <f t="shared" si="74"/>
        <v>0.50549450549450559</v>
      </c>
      <c r="BA104" s="85">
        <f t="shared" si="74"/>
        <v>0.51648351648351654</v>
      </c>
      <c r="BB104" s="85">
        <f t="shared" si="75"/>
        <v>0.52747252747252749</v>
      </c>
      <c r="BC104" s="85">
        <f t="shared" si="75"/>
        <v>0.53846153846153855</v>
      </c>
      <c r="BD104" s="85">
        <f t="shared" si="75"/>
        <v>0.5494505494505495</v>
      </c>
      <c r="BE104" s="85">
        <f t="shared" si="75"/>
        <v>0.56043956043956045</v>
      </c>
      <c r="BF104" s="85">
        <f t="shared" si="75"/>
        <v>0.57142857142857151</v>
      </c>
      <c r="BG104" s="85">
        <f t="shared" si="75"/>
        <v>0.58241758241758246</v>
      </c>
      <c r="BH104" s="85">
        <f t="shared" si="75"/>
        <v>0.59340659340659341</v>
      </c>
      <c r="BI104" s="85">
        <f t="shared" si="75"/>
        <v>0.60439560439560447</v>
      </c>
      <c r="BJ104" s="85">
        <f t="shared" si="75"/>
        <v>0.61538461538461542</v>
      </c>
      <c r="BK104" s="85">
        <f t="shared" si="75"/>
        <v>0.62637362637362637</v>
      </c>
      <c r="BL104" s="85">
        <f t="shared" si="75"/>
        <v>0.63736263736263743</v>
      </c>
      <c r="BM104" s="85">
        <f t="shared" si="75"/>
        <v>0.64835164835164838</v>
      </c>
      <c r="BN104" s="85">
        <f t="shared" si="75"/>
        <v>0.65934065934065944</v>
      </c>
      <c r="BO104" s="85">
        <f t="shared" si="75"/>
        <v>0.67032967032967039</v>
      </c>
      <c r="BP104" s="85">
        <f t="shared" si="75"/>
        <v>0.68131868131868134</v>
      </c>
      <c r="BQ104" s="85">
        <f t="shared" si="67"/>
        <v>0.6923076923076924</v>
      </c>
      <c r="BR104" s="85">
        <f t="shared" si="67"/>
        <v>0.70329670329670335</v>
      </c>
      <c r="BS104" s="85">
        <f t="shared" si="68"/>
        <v>0.7142857142857143</v>
      </c>
      <c r="BT104" s="85">
        <f t="shared" si="68"/>
        <v>0.72527472527472536</v>
      </c>
      <c r="BU104" s="85">
        <f t="shared" si="68"/>
        <v>0.73626373626373631</v>
      </c>
      <c r="BV104" s="85">
        <f t="shared" si="68"/>
        <v>0.74725274725274726</v>
      </c>
      <c r="BW104" s="85">
        <f t="shared" si="68"/>
        <v>0.75824175824175832</v>
      </c>
      <c r="BX104" s="85">
        <f t="shared" si="68"/>
        <v>0.76923076923076927</v>
      </c>
      <c r="BY104" s="85">
        <f t="shared" si="68"/>
        <v>0.78021978021978033</v>
      </c>
      <c r="BZ104" s="85">
        <f t="shared" si="68"/>
        <v>0.79120879120879128</v>
      </c>
      <c r="CA104" s="85">
        <f t="shared" si="68"/>
        <v>0.80219780219780223</v>
      </c>
      <c r="CB104" s="85">
        <f t="shared" si="68"/>
        <v>0.8131868131868133</v>
      </c>
      <c r="CC104" s="85">
        <f t="shared" si="68"/>
        <v>0.82417582417582425</v>
      </c>
      <c r="CD104" s="85">
        <f t="shared" si="68"/>
        <v>0.8351648351648352</v>
      </c>
      <c r="CE104" s="85">
        <f t="shared" si="68"/>
        <v>0.84615384615384626</v>
      </c>
      <c r="CF104" s="85">
        <f t="shared" si="68"/>
        <v>0.85714285714285721</v>
      </c>
      <c r="CG104" s="85">
        <f t="shared" si="68"/>
        <v>0.86813186813186816</v>
      </c>
      <c r="CH104" s="85">
        <f t="shared" ref="CH104:DR110" si="78">IF(CH$13&lt;$D104,$E104*CH$13,1)</f>
        <v>0.87912087912087922</v>
      </c>
      <c r="CI104" s="85">
        <f t="shared" si="78"/>
        <v>0.89010989010989017</v>
      </c>
      <c r="CJ104" s="85">
        <f t="shared" si="78"/>
        <v>0.90109890109890112</v>
      </c>
      <c r="CK104" s="85">
        <f t="shared" si="78"/>
        <v>0.91208791208791218</v>
      </c>
      <c r="CL104" s="85">
        <f t="shared" si="78"/>
        <v>0.92307692307692313</v>
      </c>
      <c r="CM104" s="85">
        <f t="shared" si="78"/>
        <v>0.93406593406593419</v>
      </c>
      <c r="CN104" s="85">
        <f t="shared" si="78"/>
        <v>0.94505494505494514</v>
      </c>
      <c r="CO104" s="85">
        <f t="shared" si="78"/>
        <v>0.95604395604395609</v>
      </c>
      <c r="CP104" s="85">
        <f t="shared" si="78"/>
        <v>0.96703296703296715</v>
      </c>
      <c r="CQ104" s="85">
        <f t="shared" si="78"/>
        <v>0.9780219780219781</v>
      </c>
      <c r="CR104" s="85">
        <f t="shared" si="78"/>
        <v>0.98901098901098905</v>
      </c>
      <c r="CS104" s="85">
        <f t="shared" si="78"/>
        <v>1</v>
      </c>
      <c r="CT104" s="85">
        <f t="shared" si="78"/>
        <v>1</v>
      </c>
      <c r="CU104" s="85">
        <f t="shared" si="78"/>
        <v>1</v>
      </c>
      <c r="CV104" s="85">
        <f t="shared" si="78"/>
        <v>1</v>
      </c>
      <c r="CW104" s="85">
        <f t="shared" si="78"/>
        <v>1</v>
      </c>
      <c r="CX104" s="85">
        <f t="shared" si="78"/>
        <v>1</v>
      </c>
      <c r="CY104" s="85">
        <f t="shared" si="78"/>
        <v>1</v>
      </c>
      <c r="CZ104" s="85">
        <f t="shared" si="78"/>
        <v>1</v>
      </c>
      <c r="DA104" s="85">
        <f t="shared" si="78"/>
        <v>1</v>
      </c>
      <c r="DB104" s="85">
        <f t="shared" si="78"/>
        <v>1</v>
      </c>
      <c r="DC104" s="85">
        <f t="shared" si="78"/>
        <v>1</v>
      </c>
      <c r="DD104" s="85">
        <f t="shared" si="78"/>
        <v>1</v>
      </c>
      <c r="DE104" s="85">
        <f t="shared" si="78"/>
        <v>1</v>
      </c>
      <c r="DF104" s="85">
        <f t="shared" si="78"/>
        <v>1</v>
      </c>
      <c r="DG104" s="85">
        <f t="shared" si="78"/>
        <v>1</v>
      </c>
      <c r="DH104" s="85">
        <f t="shared" si="78"/>
        <v>1</v>
      </c>
      <c r="DI104" s="85">
        <f t="shared" si="78"/>
        <v>1</v>
      </c>
      <c r="DJ104" s="85">
        <f t="shared" si="78"/>
        <v>1</v>
      </c>
      <c r="DK104" s="85">
        <f t="shared" si="78"/>
        <v>1</v>
      </c>
      <c r="DL104" s="85">
        <f t="shared" si="78"/>
        <v>1</v>
      </c>
      <c r="DM104" s="85">
        <f t="shared" si="78"/>
        <v>1</v>
      </c>
      <c r="DN104" s="85">
        <f t="shared" si="78"/>
        <v>1</v>
      </c>
      <c r="DO104" s="85">
        <f t="shared" si="78"/>
        <v>1</v>
      </c>
      <c r="DP104" s="85">
        <f t="shared" si="78"/>
        <v>1</v>
      </c>
      <c r="DQ104" s="85">
        <f t="shared" si="78"/>
        <v>1</v>
      </c>
      <c r="DR104" s="85">
        <f t="shared" si="76"/>
        <v>1</v>
      </c>
      <c r="DS104" s="79" t="s">
        <v>32</v>
      </c>
    </row>
    <row r="105" spans="2:123" x14ac:dyDescent="0.45">
      <c r="B105" s="80">
        <f t="shared" si="56"/>
        <v>93</v>
      </c>
      <c r="C105" s="81">
        <f t="shared" si="55"/>
        <v>7.6666666666666563</v>
      </c>
      <c r="D105" s="82">
        <f t="shared" si="57"/>
        <v>92</v>
      </c>
      <c r="E105" s="83">
        <f t="shared" si="59"/>
        <v>1.0869565217391304E-2</v>
      </c>
      <c r="F105" s="85"/>
      <c r="G105" s="85">
        <f t="shared" si="72"/>
        <v>1.0869565217391304E-2</v>
      </c>
      <c r="H105" s="85">
        <f t="shared" si="72"/>
        <v>2.1739130434782608E-2</v>
      </c>
      <c r="I105" s="85">
        <f t="shared" si="72"/>
        <v>3.2608695652173912E-2</v>
      </c>
      <c r="J105" s="85">
        <f t="shared" si="72"/>
        <v>4.3478260869565216E-2</v>
      </c>
      <c r="K105" s="85">
        <f t="shared" si="72"/>
        <v>5.434782608695652E-2</v>
      </c>
      <c r="L105" s="85">
        <f t="shared" si="72"/>
        <v>6.5217391304347824E-2</v>
      </c>
      <c r="M105" s="85">
        <f t="shared" si="72"/>
        <v>7.6086956521739135E-2</v>
      </c>
      <c r="N105" s="85">
        <f t="shared" si="72"/>
        <v>8.6956521739130432E-2</v>
      </c>
      <c r="O105" s="85">
        <f t="shared" si="72"/>
        <v>9.7826086956521729E-2</v>
      </c>
      <c r="P105" s="85">
        <f t="shared" si="72"/>
        <v>0.10869565217391304</v>
      </c>
      <c r="Q105" s="85">
        <f t="shared" si="72"/>
        <v>0.11956521739130435</v>
      </c>
      <c r="R105" s="85">
        <f t="shared" si="72"/>
        <v>0.13043478260869565</v>
      </c>
      <c r="S105" s="85">
        <f t="shared" si="72"/>
        <v>0.14130434782608695</v>
      </c>
      <c r="T105" s="85">
        <f t="shared" si="72"/>
        <v>0.15217391304347827</v>
      </c>
      <c r="U105" s="85">
        <f t="shared" si="72"/>
        <v>0.16304347826086957</v>
      </c>
      <c r="V105" s="85">
        <f t="shared" si="72"/>
        <v>0.17391304347826086</v>
      </c>
      <c r="W105" s="85">
        <f t="shared" si="77"/>
        <v>0.18478260869565216</v>
      </c>
      <c r="X105" s="85">
        <f t="shared" si="77"/>
        <v>0.19565217391304346</v>
      </c>
      <c r="Y105" s="85">
        <f t="shared" si="77"/>
        <v>0.20652173913043478</v>
      </c>
      <c r="Z105" s="85">
        <f t="shared" si="77"/>
        <v>0.21739130434782608</v>
      </c>
      <c r="AA105" s="85">
        <f t="shared" si="77"/>
        <v>0.22826086956521738</v>
      </c>
      <c r="AB105" s="85">
        <f t="shared" si="77"/>
        <v>0.2391304347826087</v>
      </c>
      <c r="AC105" s="85">
        <f t="shared" si="77"/>
        <v>0.25</v>
      </c>
      <c r="AD105" s="85">
        <f t="shared" si="77"/>
        <v>0.2608695652173913</v>
      </c>
      <c r="AE105" s="85">
        <f t="shared" si="77"/>
        <v>0.27173913043478259</v>
      </c>
      <c r="AF105" s="85">
        <f t="shared" si="77"/>
        <v>0.28260869565217389</v>
      </c>
      <c r="AG105" s="85">
        <f t="shared" si="77"/>
        <v>0.29347826086956519</v>
      </c>
      <c r="AH105" s="85">
        <f t="shared" si="77"/>
        <v>0.30434782608695654</v>
      </c>
      <c r="AI105" s="85">
        <f t="shared" si="77"/>
        <v>0.31521739130434784</v>
      </c>
      <c r="AJ105" s="85">
        <f t="shared" si="77"/>
        <v>0.32608695652173914</v>
      </c>
      <c r="AK105" s="85">
        <f t="shared" si="77"/>
        <v>0.33695652173913043</v>
      </c>
      <c r="AL105" s="85">
        <f t="shared" si="74"/>
        <v>0.34782608695652173</v>
      </c>
      <c r="AM105" s="85">
        <f t="shared" si="74"/>
        <v>0.35869565217391303</v>
      </c>
      <c r="AN105" s="85">
        <f t="shared" si="74"/>
        <v>0.36956521739130432</v>
      </c>
      <c r="AO105" s="85">
        <f t="shared" si="74"/>
        <v>0.38043478260869562</v>
      </c>
      <c r="AP105" s="85">
        <f t="shared" si="74"/>
        <v>0.39130434782608692</v>
      </c>
      <c r="AQ105" s="85">
        <f t="shared" si="74"/>
        <v>0.40217391304347827</v>
      </c>
      <c r="AR105" s="85">
        <f t="shared" si="74"/>
        <v>0.41304347826086957</v>
      </c>
      <c r="AS105" s="85">
        <f t="shared" si="74"/>
        <v>0.42391304347826086</v>
      </c>
      <c r="AT105" s="85">
        <f t="shared" si="74"/>
        <v>0.43478260869565216</v>
      </c>
      <c r="AU105" s="85">
        <f t="shared" si="74"/>
        <v>0.44565217391304346</v>
      </c>
      <c r="AV105" s="85">
        <f t="shared" si="74"/>
        <v>0.45652173913043476</v>
      </c>
      <c r="AW105" s="85">
        <f t="shared" si="74"/>
        <v>0.46739130434782605</v>
      </c>
      <c r="AX105" s="85">
        <f t="shared" si="74"/>
        <v>0.47826086956521741</v>
      </c>
      <c r="AY105" s="85">
        <f t="shared" si="74"/>
        <v>0.4891304347826087</v>
      </c>
      <c r="AZ105" s="85">
        <f t="shared" si="74"/>
        <v>0.5</v>
      </c>
      <c r="BA105" s="85">
        <f t="shared" si="74"/>
        <v>0.51086956521739124</v>
      </c>
      <c r="BB105" s="85">
        <f t="shared" si="75"/>
        <v>0.52173913043478259</v>
      </c>
      <c r="BC105" s="85">
        <f t="shared" si="75"/>
        <v>0.53260869565217395</v>
      </c>
      <c r="BD105" s="85">
        <f t="shared" si="75"/>
        <v>0.54347826086956519</v>
      </c>
      <c r="BE105" s="85">
        <f t="shared" si="75"/>
        <v>0.55434782608695654</v>
      </c>
      <c r="BF105" s="85">
        <f t="shared" si="75"/>
        <v>0.56521739130434778</v>
      </c>
      <c r="BG105" s="85">
        <f t="shared" si="75"/>
        <v>0.57608695652173914</v>
      </c>
      <c r="BH105" s="85">
        <f t="shared" si="75"/>
        <v>0.58695652173913038</v>
      </c>
      <c r="BI105" s="85">
        <f t="shared" si="75"/>
        <v>0.59782608695652173</v>
      </c>
      <c r="BJ105" s="85">
        <f t="shared" si="75"/>
        <v>0.60869565217391308</v>
      </c>
      <c r="BK105" s="85">
        <f t="shared" si="75"/>
        <v>0.61956521739130432</v>
      </c>
      <c r="BL105" s="85">
        <f t="shared" si="75"/>
        <v>0.63043478260869568</v>
      </c>
      <c r="BM105" s="85">
        <f t="shared" si="75"/>
        <v>0.64130434782608692</v>
      </c>
      <c r="BN105" s="85">
        <f t="shared" si="75"/>
        <v>0.65217391304347827</v>
      </c>
      <c r="BO105" s="85">
        <f t="shared" si="75"/>
        <v>0.66304347826086951</v>
      </c>
      <c r="BP105" s="85">
        <f t="shared" si="75"/>
        <v>0.67391304347826086</v>
      </c>
      <c r="BQ105" s="85">
        <f t="shared" si="75"/>
        <v>0.68478260869565211</v>
      </c>
      <c r="BR105" s="85">
        <f t="shared" ref="BR105:CG113" si="79">IF(BR$13&lt;$D105,$E105*BR$13,1)</f>
        <v>0.69565217391304346</v>
      </c>
      <c r="BS105" s="85">
        <f t="shared" si="79"/>
        <v>0.70652173913043481</v>
      </c>
      <c r="BT105" s="85">
        <f t="shared" si="79"/>
        <v>0.71739130434782605</v>
      </c>
      <c r="BU105" s="85">
        <f t="shared" si="79"/>
        <v>0.72826086956521741</v>
      </c>
      <c r="BV105" s="85">
        <f t="shared" si="79"/>
        <v>0.73913043478260865</v>
      </c>
      <c r="BW105" s="85">
        <f t="shared" si="79"/>
        <v>0.75</v>
      </c>
      <c r="BX105" s="85">
        <f t="shared" si="79"/>
        <v>0.76086956521739124</v>
      </c>
      <c r="BY105" s="85">
        <f t="shared" si="79"/>
        <v>0.77173913043478259</v>
      </c>
      <c r="BZ105" s="85">
        <f t="shared" si="79"/>
        <v>0.78260869565217384</v>
      </c>
      <c r="CA105" s="85">
        <f t="shared" si="79"/>
        <v>0.79347826086956519</v>
      </c>
      <c r="CB105" s="85">
        <f t="shared" si="79"/>
        <v>0.80434782608695654</v>
      </c>
      <c r="CC105" s="85">
        <f t="shared" si="79"/>
        <v>0.81521739130434778</v>
      </c>
      <c r="CD105" s="85">
        <f t="shared" si="79"/>
        <v>0.82608695652173914</v>
      </c>
      <c r="CE105" s="85">
        <f t="shared" si="79"/>
        <v>0.83695652173913038</v>
      </c>
      <c r="CF105" s="85">
        <f t="shared" si="79"/>
        <v>0.84782608695652173</v>
      </c>
      <c r="CG105" s="85">
        <f t="shared" si="79"/>
        <v>0.85869565217391297</v>
      </c>
      <c r="CH105" s="85">
        <f t="shared" si="78"/>
        <v>0.86956521739130432</v>
      </c>
      <c r="CI105" s="85">
        <f t="shared" si="78"/>
        <v>0.88043478260869568</v>
      </c>
      <c r="CJ105" s="85">
        <f t="shared" si="78"/>
        <v>0.89130434782608692</v>
      </c>
      <c r="CK105" s="85">
        <f t="shared" si="78"/>
        <v>0.90217391304347827</v>
      </c>
      <c r="CL105" s="85">
        <f t="shared" si="78"/>
        <v>0.91304347826086951</v>
      </c>
      <c r="CM105" s="85">
        <f t="shared" si="78"/>
        <v>0.92391304347826086</v>
      </c>
      <c r="CN105" s="85">
        <f t="shared" si="78"/>
        <v>0.93478260869565211</v>
      </c>
      <c r="CO105" s="85">
        <f t="shared" si="78"/>
        <v>0.94565217391304346</v>
      </c>
      <c r="CP105" s="85">
        <f t="shared" si="78"/>
        <v>0.95652173913043481</v>
      </c>
      <c r="CQ105" s="85">
        <f t="shared" si="78"/>
        <v>0.96739130434782605</v>
      </c>
      <c r="CR105" s="85">
        <f t="shared" si="78"/>
        <v>0.97826086956521741</v>
      </c>
      <c r="CS105" s="85">
        <f t="shared" si="78"/>
        <v>0.98913043478260865</v>
      </c>
      <c r="CT105" s="85">
        <f t="shared" si="78"/>
        <v>1</v>
      </c>
      <c r="CU105" s="85">
        <f t="shared" si="78"/>
        <v>1</v>
      </c>
      <c r="CV105" s="85">
        <f t="shared" si="78"/>
        <v>1</v>
      </c>
      <c r="CW105" s="85">
        <f t="shared" si="78"/>
        <v>1</v>
      </c>
      <c r="CX105" s="85">
        <f t="shared" si="78"/>
        <v>1</v>
      </c>
      <c r="CY105" s="85">
        <f t="shared" si="78"/>
        <v>1</v>
      </c>
      <c r="CZ105" s="85">
        <f t="shared" si="78"/>
        <v>1</v>
      </c>
      <c r="DA105" s="85">
        <f t="shared" si="78"/>
        <v>1</v>
      </c>
      <c r="DB105" s="85">
        <f t="shared" si="78"/>
        <v>1</v>
      </c>
      <c r="DC105" s="85">
        <f t="shared" si="78"/>
        <v>1</v>
      </c>
      <c r="DD105" s="85">
        <f t="shared" si="78"/>
        <v>1</v>
      </c>
      <c r="DE105" s="85">
        <f t="shared" si="78"/>
        <v>1</v>
      </c>
      <c r="DF105" s="85">
        <f t="shared" si="78"/>
        <v>1</v>
      </c>
      <c r="DG105" s="85">
        <f t="shared" si="78"/>
        <v>1</v>
      </c>
      <c r="DH105" s="85">
        <f t="shared" si="78"/>
        <v>1</v>
      </c>
      <c r="DI105" s="85">
        <f t="shared" si="78"/>
        <v>1</v>
      </c>
      <c r="DJ105" s="85">
        <f t="shared" si="78"/>
        <v>1</v>
      </c>
      <c r="DK105" s="85">
        <f t="shared" si="78"/>
        <v>1</v>
      </c>
      <c r="DL105" s="85">
        <f t="shared" si="78"/>
        <v>1</v>
      </c>
      <c r="DM105" s="85">
        <f t="shared" si="78"/>
        <v>1</v>
      </c>
      <c r="DN105" s="85">
        <f t="shared" si="78"/>
        <v>1</v>
      </c>
      <c r="DO105" s="85">
        <f t="shared" si="78"/>
        <v>1</v>
      </c>
      <c r="DP105" s="85">
        <f t="shared" si="78"/>
        <v>1</v>
      </c>
      <c r="DQ105" s="85">
        <f t="shared" si="78"/>
        <v>1</v>
      </c>
      <c r="DR105" s="85">
        <f t="shared" si="78"/>
        <v>1</v>
      </c>
      <c r="DS105" s="79" t="s">
        <v>32</v>
      </c>
    </row>
    <row r="106" spans="2:123" x14ac:dyDescent="0.45">
      <c r="B106" s="80">
        <f t="shared" si="56"/>
        <v>94</v>
      </c>
      <c r="C106" s="81">
        <f t="shared" si="55"/>
        <v>7.7499999999999893</v>
      </c>
      <c r="D106" s="82">
        <f t="shared" si="57"/>
        <v>93</v>
      </c>
      <c r="E106" s="83">
        <f t="shared" si="59"/>
        <v>1.0752688172043012E-2</v>
      </c>
      <c r="F106" s="85"/>
      <c r="G106" s="85">
        <f t="shared" si="72"/>
        <v>1.0752688172043012E-2</v>
      </c>
      <c r="H106" s="85">
        <f t="shared" si="72"/>
        <v>2.1505376344086023E-2</v>
      </c>
      <c r="I106" s="85">
        <f t="shared" si="72"/>
        <v>3.2258064516129031E-2</v>
      </c>
      <c r="J106" s="85">
        <f t="shared" si="72"/>
        <v>4.3010752688172046E-2</v>
      </c>
      <c r="K106" s="85">
        <f t="shared" si="72"/>
        <v>5.3763440860215062E-2</v>
      </c>
      <c r="L106" s="85">
        <f t="shared" si="72"/>
        <v>6.4516129032258063E-2</v>
      </c>
      <c r="M106" s="85">
        <f t="shared" si="72"/>
        <v>7.5268817204301078E-2</v>
      </c>
      <c r="N106" s="85">
        <f t="shared" si="72"/>
        <v>8.6021505376344093E-2</v>
      </c>
      <c r="O106" s="85">
        <f t="shared" si="72"/>
        <v>9.6774193548387108E-2</v>
      </c>
      <c r="P106" s="85">
        <f t="shared" si="72"/>
        <v>0.10752688172043012</v>
      </c>
      <c r="Q106" s="85">
        <f t="shared" si="72"/>
        <v>0.11827956989247312</v>
      </c>
      <c r="R106" s="85">
        <f t="shared" si="72"/>
        <v>0.12903225806451613</v>
      </c>
      <c r="S106" s="85">
        <f t="shared" si="72"/>
        <v>0.13978494623655915</v>
      </c>
      <c r="T106" s="85">
        <f t="shared" si="72"/>
        <v>0.15053763440860216</v>
      </c>
      <c r="U106" s="85">
        <f t="shared" si="72"/>
        <v>0.16129032258064518</v>
      </c>
      <c r="V106" s="85">
        <f t="shared" si="72"/>
        <v>0.17204301075268819</v>
      </c>
      <c r="W106" s="85">
        <f t="shared" si="77"/>
        <v>0.18279569892473119</v>
      </c>
      <c r="X106" s="85">
        <f t="shared" si="77"/>
        <v>0.19354838709677422</v>
      </c>
      <c r="Y106" s="85">
        <f t="shared" si="77"/>
        <v>0.20430107526881722</v>
      </c>
      <c r="Z106" s="85">
        <f t="shared" si="77"/>
        <v>0.21505376344086025</v>
      </c>
      <c r="AA106" s="85">
        <f t="shared" si="77"/>
        <v>0.22580645161290325</v>
      </c>
      <c r="AB106" s="85">
        <f t="shared" si="77"/>
        <v>0.23655913978494625</v>
      </c>
      <c r="AC106" s="85">
        <f t="shared" si="77"/>
        <v>0.24731182795698928</v>
      </c>
      <c r="AD106" s="85">
        <f t="shared" si="77"/>
        <v>0.25806451612903225</v>
      </c>
      <c r="AE106" s="85">
        <f t="shared" si="77"/>
        <v>0.26881720430107531</v>
      </c>
      <c r="AF106" s="85">
        <f t="shared" si="77"/>
        <v>0.27956989247311831</v>
      </c>
      <c r="AG106" s="85">
        <f t="shared" si="77"/>
        <v>0.29032258064516131</v>
      </c>
      <c r="AH106" s="85">
        <f t="shared" si="77"/>
        <v>0.30107526881720431</v>
      </c>
      <c r="AI106" s="85">
        <f t="shared" si="77"/>
        <v>0.31182795698924731</v>
      </c>
      <c r="AJ106" s="85">
        <f t="shared" si="77"/>
        <v>0.32258064516129037</v>
      </c>
      <c r="AK106" s="85">
        <f t="shared" si="77"/>
        <v>0.33333333333333337</v>
      </c>
      <c r="AL106" s="85">
        <f t="shared" si="74"/>
        <v>0.34408602150537637</v>
      </c>
      <c r="AM106" s="85">
        <f t="shared" si="74"/>
        <v>0.35483870967741937</v>
      </c>
      <c r="AN106" s="85">
        <f t="shared" si="74"/>
        <v>0.36559139784946237</v>
      </c>
      <c r="AO106" s="85">
        <f t="shared" si="74"/>
        <v>0.37634408602150543</v>
      </c>
      <c r="AP106" s="85">
        <f t="shared" si="74"/>
        <v>0.38709677419354843</v>
      </c>
      <c r="AQ106" s="85">
        <f t="shared" si="74"/>
        <v>0.39784946236559143</v>
      </c>
      <c r="AR106" s="85">
        <f t="shared" si="74"/>
        <v>0.40860215053763443</v>
      </c>
      <c r="AS106" s="85">
        <f t="shared" si="74"/>
        <v>0.41935483870967744</v>
      </c>
      <c r="AT106" s="85">
        <f t="shared" si="74"/>
        <v>0.43010752688172049</v>
      </c>
      <c r="AU106" s="85">
        <f t="shared" si="74"/>
        <v>0.44086021505376349</v>
      </c>
      <c r="AV106" s="85">
        <f t="shared" si="74"/>
        <v>0.45161290322580649</v>
      </c>
      <c r="AW106" s="85">
        <f t="shared" si="74"/>
        <v>0.4623655913978495</v>
      </c>
      <c r="AX106" s="85">
        <f t="shared" si="74"/>
        <v>0.4731182795698925</v>
      </c>
      <c r="AY106" s="85">
        <f t="shared" si="74"/>
        <v>0.4838709677419355</v>
      </c>
      <c r="AZ106" s="85">
        <f t="shared" si="74"/>
        <v>0.49462365591397855</v>
      </c>
      <c r="BA106" s="85">
        <f t="shared" si="74"/>
        <v>0.5053763440860215</v>
      </c>
      <c r="BB106" s="85">
        <f t="shared" si="75"/>
        <v>0.5161290322580645</v>
      </c>
      <c r="BC106" s="85">
        <f t="shared" si="75"/>
        <v>0.52688172043010761</v>
      </c>
      <c r="BD106" s="85">
        <f t="shared" si="75"/>
        <v>0.53763440860215062</v>
      </c>
      <c r="BE106" s="85">
        <f t="shared" si="75"/>
        <v>0.54838709677419362</v>
      </c>
      <c r="BF106" s="85">
        <f t="shared" si="75"/>
        <v>0.55913978494623662</v>
      </c>
      <c r="BG106" s="85">
        <f t="shared" si="75"/>
        <v>0.56989247311827962</v>
      </c>
      <c r="BH106" s="85">
        <f t="shared" si="75"/>
        <v>0.58064516129032262</v>
      </c>
      <c r="BI106" s="85">
        <f t="shared" si="75"/>
        <v>0.59139784946236562</v>
      </c>
      <c r="BJ106" s="85">
        <f t="shared" si="75"/>
        <v>0.60215053763440862</v>
      </c>
      <c r="BK106" s="85">
        <f t="shared" si="75"/>
        <v>0.61290322580645162</v>
      </c>
      <c r="BL106" s="85">
        <f t="shared" si="75"/>
        <v>0.62365591397849462</v>
      </c>
      <c r="BM106" s="85">
        <f t="shared" si="75"/>
        <v>0.63440860215053774</v>
      </c>
      <c r="BN106" s="85">
        <f t="shared" si="75"/>
        <v>0.64516129032258074</v>
      </c>
      <c r="BO106" s="85">
        <f t="shared" si="75"/>
        <v>0.65591397849462374</v>
      </c>
      <c r="BP106" s="85">
        <f t="shared" si="75"/>
        <v>0.66666666666666674</v>
      </c>
      <c r="BQ106" s="85">
        <f t="shared" si="75"/>
        <v>0.67741935483870974</v>
      </c>
      <c r="BR106" s="85">
        <f t="shared" si="79"/>
        <v>0.68817204301075274</v>
      </c>
      <c r="BS106" s="85">
        <f t="shared" si="79"/>
        <v>0.69892473118279574</v>
      </c>
      <c r="BT106" s="85">
        <f t="shared" si="79"/>
        <v>0.70967741935483875</v>
      </c>
      <c r="BU106" s="85">
        <f t="shared" si="79"/>
        <v>0.72043010752688175</v>
      </c>
      <c r="BV106" s="85">
        <f t="shared" si="79"/>
        <v>0.73118279569892475</v>
      </c>
      <c r="BW106" s="85">
        <f t="shared" si="79"/>
        <v>0.74193548387096775</v>
      </c>
      <c r="BX106" s="85">
        <f t="shared" si="79"/>
        <v>0.75268817204301086</v>
      </c>
      <c r="BY106" s="85">
        <f t="shared" si="79"/>
        <v>0.76344086021505386</v>
      </c>
      <c r="BZ106" s="85">
        <f t="shared" si="79"/>
        <v>0.77419354838709686</v>
      </c>
      <c r="CA106" s="85">
        <f t="shared" si="79"/>
        <v>0.78494623655913986</v>
      </c>
      <c r="CB106" s="85">
        <f t="shared" si="79"/>
        <v>0.79569892473118287</v>
      </c>
      <c r="CC106" s="85">
        <f t="shared" si="79"/>
        <v>0.80645161290322587</v>
      </c>
      <c r="CD106" s="85">
        <f t="shared" si="79"/>
        <v>0.81720430107526887</v>
      </c>
      <c r="CE106" s="85">
        <f t="shared" si="79"/>
        <v>0.82795698924731187</v>
      </c>
      <c r="CF106" s="85">
        <f t="shared" si="79"/>
        <v>0.83870967741935487</v>
      </c>
      <c r="CG106" s="85">
        <f t="shared" si="79"/>
        <v>0.84946236559139787</v>
      </c>
      <c r="CH106" s="85">
        <f t="shared" si="78"/>
        <v>0.86021505376344098</v>
      </c>
      <c r="CI106" s="85">
        <f t="shared" si="78"/>
        <v>0.87096774193548399</v>
      </c>
      <c r="CJ106" s="85">
        <f t="shared" si="78"/>
        <v>0.88172043010752699</v>
      </c>
      <c r="CK106" s="85">
        <f t="shared" si="78"/>
        <v>0.89247311827956999</v>
      </c>
      <c r="CL106" s="85">
        <f t="shared" si="78"/>
        <v>0.90322580645161299</v>
      </c>
      <c r="CM106" s="85">
        <f t="shared" si="78"/>
        <v>0.91397849462365599</v>
      </c>
      <c r="CN106" s="85">
        <f t="shared" si="78"/>
        <v>0.92473118279569899</v>
      </c>
      <c r="CO106" s="85">
        <f t="shared" si="78"/>
        <v>0.93548387096774199</v>
      </c>
      <c r="CP106" s="85">
        <f t="shared" si="78"/>
        <v>0.94623655913978499</v>
      </c>
      <c r="CQ106" s="85">
        <f t="shared" si="78"/>
        <v>0.956989247311828</v>
      </c>
      <c r="CR106" s="85">
        <f t="shared" si="78"/>
        <v>0.967741935483871</v>
      </c>
      <c r="CS106" s="85">
        <f t="shared" si="78"/>
        <v>0.97849462365591411</v>
      </c>
      <c r="CT106" s="85">
        <f t="shared" si="78"/>
        <v>0.98924731182795711</v>
      </c>
      <c r="CU106" s="85">
        <f t="shared" si="78"/>
        <v>1</v>
      </c>
      <c r="CV106" s="85">
        <f t="shared" si="78"/>
        <v>1</v>
      </c>
      <c r="CW106" s="85">
        <f t="shared" si="78"/>
        <v>1</v>
      </c>
      <c r="CX106" s="85">
        <f t="shared" si="78"/>
        <v>1</v>
      </c>
      <c r="CY106" s="85">
        <f t="shared" si="78"/>
        <v>1</v>
      </c>
      <c r="CZ106" s="85">
        <f t="shared" si="78"/>
        <v>1</v>
      </c>
      <c r="DA106" s="85">
        <f t="shared" si="78"/>
        <v>1</v>
      </c>
      <c r="DB106" s="85">
        <f t="shared" si="78"/>
        <v>1</v>
      </c>
      <c r="DC106" s="85">
        <f t="shared" si="78"/>
        <v>1</v>
      </c>
      <c r="DD106" s="85">
        <f t="shared" si="78"/>
        <v>1</v>
      </c>
      <c r="DE106" s="85">
        <f t="shared" si="78"/>
        <v>1</v>
      </c>
      <c r="DF106" s="85">
        <f t="shared" si="78"/>
        <v>1</v>
      </c>
      <c r="DG106" s="85">
        <f t="shared" si="78"/>
        <v>1</v>
      </c>
      <c r="DH106" s="85">
        <f t="shared" si="78"/>
        <v>1</v>
      </c>
      <c r="DI106" s="85">
        <f t="shared" si="78"/>
        <v>1</v>
      </c>
      <c r="DJ106" s="85">
        <f t="shared" si="78"/>
        <v>1</v>
      </c>
      <c r="DK106" s="85">
        <f t="shared" si="78"/>
        <v>1</v>
      </c>
      <c r="DL106" s="85">
        <f t="shared" si="78"/>
        <v>1</v>
      </c>
      <c r="DM106" s="85">
        <f t="shared" si="78"/>
        <v>1</v>
      </c>
      <c r="DN106" s="85">
        <f t="shared" si="78"/>
        <v>1</v>
      </c>
      <c r="DO106" s="85">
        <f t="shared" si="78"/>
        <v>1</v>
      </c>
      <c r="DP106" s="85">
        <f t="shared" si="78"/>
        <v>1</v>
      </c>
      <c r="DQ106" s="85">
        <f t="shared" si="78"/>
        <v>1</v>
      </c>
      <c r="DR106" s="85">
        <f t="shared" si="78"/>
        <v>1</v>
      </c>
      <c r="DS106" s="79" t="s">
        <v>32</v>
      </c>
    </row>
    <row r="107" spans="2:123" x14ac:dyDescent="0.45">
      <c r="B107" s="80">
        <f t="shared" si="56"/>
        <v>95</v>
      </c>
      <c r="C107" s="81">
        <f t="shared" si="55"/>
        <v>7.8333333333333224</v>
      </c>
      <c r="D107" s="82">
        <f t="shared" si="57"/>
        <v>94</v>
      </c>
      <c r="E107" s="83">
        <f t="shared" si="59"/>
        <v>1.0638297872340425E-2</v>
      </c>
      <c r="F107" s="85"/>
      <c r="G107" s="85">
        <f t="shared" si="72"/>
        <v>1.0638297872340425E-2</v>
      </c>
      <c r="H107" s="85">
        <f t="shared" si="72"/>
        <v>2.1276595744680851E-2</v>
      </c>
      <c r="I107" s="85">
        <f t="shared" si="72"/>
        <v>3.1914893617021274E-2</v>
      </c>
      <c r="J107" s="85">
        <f t="shared" si="72"/>
        <v>4.2553191489361701E-2</v>
      </c>
      <c r="K107" s="85">
        <f t="shared" si="72"/>
        <v>5.3191489361702128E-2</v>
      </c>
      <c r="L107" s="85">
        <f t="shared" si="72"/>
        <v>6.3829787234042548E-2</v>
      </c>
      <c r="M107" s="85">
        <f t="shared" si="72"/>
        <v>7.4468085106382975E-2</v>
      </c>
      <c r="N107" s="85">
        <f t="shared" si="72"/>
        <v>8.5106382978723402E-2</v>
      </c>
      <c r="O107" s="85">
        <f t="shared" si="72"/>
        <v>9.5744680851063829E-2</v>
      </c>
      <c r="P107" s="85">
        <f t="shared" si="72"/>
        <v>0.10638297872340426</v>
      </c>
      <c r="Q107" s="85">
        <f t="shared" si="72"/>
        <v>0.11702127659574468</v>
      </c>
      <c r="R107" s="85">
        <f t="shared" si="72"/>
        <v>0.1276595744680851</v>
      </c>
      <c r="S107" s="85">
        <f t="shared" si="72"/>
        <v>0.13829787234042554</v>
      </c>
      <c r="T107" s="85">
        <f t="shared" si="72"/>
        <v>0.14893617021276595</v>
      </c>
      <c r="U107" s="85">
        <f t="shared" si="72"/>
        <v>0.15957446808510639</v>
      </c>
      <c r="V107" s="85">
        <f t="shared" si="72"/>
        <v>0.1702127659574468</v>
      </c>
      <c r="W107" s="85">
        <f t="shared" si="77"/>
        <v>0.18085106382978722</v>
      </c>
      <c r="X107" s="85">
        <f t="shared" si="77"/>
        <v>0.19148936170212766</v>
      </c>
      <c r="Y107" s="85">
        <f t="shared" si="77"/>
        <v>0.20212765957446807</v>
      </c>
      <c r="Z107" s="85">
        <f t="shared" si="77"/>
        <v>0.21276595744680851</v>
      </c>
      <c r="AA107" s="85">
        <f t="shared" si="77"/>
        <v>0.22340425531914893</v>
      </c>
      <c r="AB107" s="85">
        <f t="shared" si="77"/>
        <v>0.23404255319148937</v>
      </c>
      <c r="AC107" s="85">
        <f t="shared" si="77"/>
        <v>0.24468085106382978</v>
      </c>
      <c r="AD107" s="85">
        <f t="shared" si="77"/>
        <v>0.25531914893617019</v>
      </c>
      <c r="AE107" s="85">
        <f t="shared" si="77"/>
        <v>0.26595744680851063</v>
      </c>
      <c r="AF107" s="85">
        <f t="shared" si="77"/>
        <v>0.27659574468085107</v>
      </c>
      <c r="AG107" s="85">
        <f t="shared" si="77"/>
        <v>0.28723404255319146</v>
      </c>
      <c r="AH107" s="85">
        <f t="shared" si="77"/>
        <v>0.2978723404255319</v>
      </c>
      <c r="AI107" s="85">
        <f t="shared" si="77"/>
        <v>0.30851063829787234</v>
      </c>
      <c r="AJ107" s="85">
        <f t="shared" si="77"/>
        <v>0.31914893617021278</v>
      </c>
      <c r="AK107" s="85">
        <f t="shared" si="77"/>
        <v>0.32978723404255317</v>
      </c>
      <c r="AL107" s="85">
        <f t="shared" si="74"/>
        <v>0.34042553191489361</v>
      </c>
      <c r="AM107" s="85">
        <f t="shared" si="74"/>
        <v>0.35106382978723405</v>
      </c>
      <c r="AN107" s="85">
        <f t="shared" si="74"/>
        <v>0.36170212765957444</v>
      </c>
      <c r="AO107" s="85">
        <f t="shared" si="74"/>
        <v>0.37234042553191488</v>
      </c>
      <c r="AP107" s="85">
        <f t="shared" si="74"/>
        <v>0.38297872340425532</v>
      </c>
      <c r="AQ107" s="85">
        <f t="shared" si="74"/>
        <v>0.39361702127659576</v>
      </c>
      <c r="AR107" s="85">
        <f t="shared" si="74"/>
        <v>0.40425531914893614</v>
      </c>
      <c r="AS107" s="85">
        <f t="shared" si="74"/>
        <v>0.41489361702127658</v>
      </c>
      <c r="AT107" s="85">
        <f t="shared" si="74"/>
        <v>0.42553191489361702</v>
      </c>
      <c r="AU107" s="85">
        <f t="shared" si="74"/>
        <v>0.43617021276595741</v>
      </c>
      <c r="AV107" s="85">
        <f t="shared" si="74"/>
        <v>0.44680851063829785</v>
      </c>
      <c r="AW107" s="85">
        <f t="shared" si="74"/>
        <v>0.45744680851063829</v>
      </c>
      <c r="AX107" s="85">
        <f t="shared" si="74"/>
        <v>0.46808510638297873</v>
      </c>
      <c r="AY107" s="85">
        <f t="shared" si="74"/>
        <v>0.47872340425531912</v>
      </c>
      <c r="AZ107" s="85">
        <f t="shared" si="74"/>
        <v>0.48936170212765956</v>
      </c>
      <c r="BA107" s="85">
        <f t="shared" si="74"/>
        <v>0.5</v>
      </c>
      <c r="BB107" s="85">
        <f t="shared" si="75"/>
        <v>0.51063829787234039</v>
      </c>
      <c r="BC107" s="85">
        <f t="shared" si="75"/>
        <v>0.52127659574468088</v>
      </c>
      <c r="BD107" s="85">
        <f t="shared" si="75"/>
        <v>0.53191489361702127</v>
      </c>
      <c r="BE107" s="85">
        <f t="shared" si="75"/>
        <v>0.54255319148936165</v>
      </c>
      <c r="BF107" s="85">
        <f t="shared" si="75"/>
        <v>0.55319148936170215</v>
      </c>
      <c r="BG107" s="85">
        <f t="shared" si="75"/>
        <v>0.56382978723404253</v>
      </c>
      <c r="BH107" s="85">
        <f t="shared" si="75"/>
        <v>0.57446808510638292</v>
      </c>
      <c r="BI107" s="85">
        <f t="shared" si="75"/>
        <v>0.58510638297872342</v>
      </c>
      <c r="BJ107" s="85">
        <f t="shared" si="75"/>
        <v>0.5957446808510638</v>
      </c>
      <c r="BK107" s="85">
        <f t="shared" si="75"/>
        <v>0.60638297872340419</v>
      </c>
      <c r="BL107" s="85">
        <f t="shared" si="75"/>
        <v>0.61702127659574468</v>
      </c>
      <c r="BM107" s="85">
        <f t="shared" si="75"/>
        <v>0.62765957446808507</v>
      </c>
      <c r="BN107" s="85">
        <f t="shared" si="75"/>
        <v>0.63829787234042556</v>
      </c>
      <c r="BO107" s="85">
        <f t="shared" si="75"/>
        <v>0.64893617021276595</v>
      </c>
      <c r="BP107" s="85">
        <f t="shared" si="75"/>
        <v>0.65957446808510634</v>
      </c>
      <c r="BQ107" s="85">
        <f t="shared" si="75"/>
        <v>0.67021276595744683</v>
      </c>
      <c r="BR107" s="85">
        <f t="shared" si="79"/>
        <v>0.68085106382978722</v>
      </c>
      <c r="BS107" s="85">
        <f t="shared" si="79"/>
        <v>0.6914893617021276</v>
      </c>
      <c r="BT107" s="85">
        <f t="shared" si="79"/>
        <v>0.7021276595744681</v>
      </c>
      <c r="BU107" s="85">
        <f t="shared" si="79"/>
        <v>0.71276595744680848</v>
      </c>
      <c r="BV107" s="85">
        <f t="shared" si="79"/>
        <v>0.72340425531914887</v>
      </c>
      <c r="BW107" s="85">
        <f t="shared" si="79"/>
        <v>0.73404255319148937</v>
      </c>
      <c r="BX107" s="85">
        <f t="shared" si="79"/>
        <v>0.74468085106382975</v>
      </c>
      <c r="BY107" s="85">
        <f t="shared" si="79"/>
        <v>0.75531914893617025</v>
      </c>
      <c r="BZ107" s="85">
        <f t="shared" si="79"/>
        <v>0.76595744680851063</v>
      </c>
      <c r="CA107" s="85">
        <f t="shared" si="79"/>
        <v>0.77659574468085102</v>
      </c>
      <c r="CB107" s="85">
        <f t="shared" si="79"/>
        <v>0.78723404255319152</v>
      </c>
      <c r="CC107" s="85">
        <f t="shared" si="79"/>
        <v>0.7978723404255319</v>
      </c>
      <c r="CD107" s="85">
        <f t="shared" si="79"/>
        <v>0.80851063829787229</v>
      </c>
      <c r="CE107" s="85">
        <f t="shared" si="79"/>
        <v>0.81914893617021278</v>
      </c>
      <c r="CF107" s="85">
        <f t="shared" si="79"/>
        <v>0.82978723404255317</v>
      </c>
      <c r="CG107" s="85">
        <f t="shared" si="79"/>
        <v>0.84042553191489355</v>
      </c>
      <c r="CH107" s="85">
        <f t="shared" si="78"/>
        <v>0.85106382978723405</v>
      </c>
      <c r="CI107" s="85">
        <f t="shared" si="78"/>
        <v>0.86170212765957444</v>
      </c>
      <c r="CJ107" s="85">
        <f t="shared" si="78"/>
        <v>0.87234042553191482</v>
      </c>
      <c r="CK107" s="85">
        <f t="shared" si="78"/>
        <v>0.88297872340425532</v>
      </c>
      <c r="CL107" s="85">
        <f t="shared" si="78"/>
        <v>0.8936170212765957</v>
      </c>
      <c r="CM107" s="85">
        <f t="shared" si="78"/>
        <v>0.9042553191489362</v>
      </c>
      <c r="CN107" s="85">
        <f t="shared" si="78"/>
        <v>0.91489361702127658</v>
      </c>
      <c r="CO107" s="85">
        <f t="shared" si="78"/>
        <v>0.92553191489361697</v>
      </c>
      <c r="CP107" s="85">
        <f t="shared" si="78"/>
        <v>0.93617021276595747</v>
      </c>
      <c r="CQ107" s="85">
        <f t="shared" si="78"/>
        <v>0.94680851063829785</v>
      </c>
      <c r="CR107" s="85">
        <f t="shared" si="78"/>
        <v>0.95744680851063824</v>
      </c>
      <c r="CS107" s="85">
        <f t="shared" si="78"/>
        <v>0.96808510638297873</v>
      </c>
      <c r="CT107" s="85">
        <f t="shared" si="78"/>
        <v>0.97872340425531912</v>
      </c>
      <c r="CU107" s="85">
        <f t="shared" si="78"/>
        <v>0.9893617021276595</v>
      </c>
      <c r="CV107" s="85">
        <f t="shared" si="78"/>
        <v>1</v>
      </c>
      <c r="CW107" s="85">
        <f t="shared" si="78"/>
        <v>1</v>
      </c>
      <c r="CX107" s="85">
        <f t="shared" si="78"/>
        <v>1</v>
      </c>
      <c r="CY107" s="85">
        <f t="shared" si="78"/>
        <v>1</v>
      </c>
      <c r="CZ107" s="85">
        <f t="shared" si="78"/>
        <v>1</v>
      </c>
      <c r="DA107" s="85">
        <f t="shared" si="78"/>
        <v>1</v>
      </c>
      <c r="DB107" s="85">
        <f t="shared" si="78"/>
        <v>1</v>
      </c>
      <c r="DC107" s="85">
        <f t="shared" si="78"/>
        <v>1</v>
      </c>
      <c r="DD107" s="85">
        <f t="shared" si="78"/>
        <v>1</v>
      </c>
      <c r="DE107" s="85">
        <f t="shared" si="78"/>
        <v>1</v>
      </c>
      <c r="DF107" s="85">
        <f t="shared" si="78"/>
        <v>1</v>
      </c>
      <c r="DG107" s="85">
        <f t="shared" si="78"/>
        <v>1</v>
      </c>
      <c r="DH107" s="85">
        <f t="shared" si="78"/>
        <v>1</v>
      </c>
      <c r="DI107" s="85">
        <f t="shared" si="78"/>
        <v>1</v>
      </c>
      <c r="DJ107" s="85">
        <f t="shared" si="78"/>
        <v>1</v>
      </c>
      <c r="DK107" s="85">
        <f t="shared" si="78"/>
        <v>1</v>
      </c>
      <c r="DL107" s="85">
        <f t="shared" si="78"/>
        <v>1</v>
      </c>
      <c r="DM107" s="85">
        <f t="shared" si="78"/>
        <v>1</v>
      </c>
      <c r="DN107" s="85">
        <f t="shared" si="78"/>
        <v>1</v>
      </c>
      <c r="DO107" s="85">
        <f t="shared" si="78"/>
        <v>1</v>
      </c>
      <c r="DP107" s="85">
        <f t="shared" si="78"/>
        <v>1</v>
      </c>
      <c r="DQ107" s="85">
        <f t="shared" si="78"/>
        <v>1</v>
      </c>
      <c r="DR107" s="85">
        <f t="shared" si="78"/>
        <v>1</v>
      </c>
      <c r="DS107" s="79" t="s">
        <v>32</v>
      </c>
    </row>
    <row r="108" spans="2:123" x14ac:dyDescent="0.45">
      <c r="B108" s="80">
        <f t="shared" si="56"/>
        <v>96</v>
      </c>
      <c r="C108" s="81">
        <f t="shared" si="55"/>
        <v>7.9166666666666554</v>
      </c>
      <c r="D108" s="82">
        <f t="shared" si="57"/>
        <v>95</v>
      </c>
      <c r="E108" s="83">
        <f t="shared" si="59"/>
        <v>1.0526315789473684E-2</v>
      </c>
      <c r="F108" s="85"/>
      <c r="G108" s="85">
        <f t="shared" si="72"/>
        <v>1.0526315789473684E-2</v>
      </c>
      <c r="H108" s="85">
        <f t="shared" si="72"/>
        <v>2.1052631578947368E-2</v>
      </c>
      <c r="I108" s="85">
        <f t="shared" si="72"/>
        <v>3.1578947368421054E-2</v>
      </c>
      <c r="J108" s="85">
        <f t="shared" si="72"/>
        <v>4.2105263157894736E-2</v>
      </c>
      <c r="K108" s="85">
        <f t="shared" si="72"/>
        <v>5.2631578947368418E-2</v>
      </c>
      <c r="L108" s="85">
        <f t="shared" si="72"/>
        <v>6.3157894736842107E-2</v>
      </c>
      <c r="M108" s="85">
        <f t="shared" si="72"/>
        <v>7.3684210526315783E-2</v>
      </c>
      <c r="N108" s="85">
        <f t="shared" si="72"/>
        <v>8.4210526315789472E-2</v>
      </c>
      <c r="O108" s="85">
        <f t="shared" si="72"/>
        <v>9.4736842105263161E-2</v>
      </c>
      <c r="P108" s="85">
        <f t="shared" si="72"/>
        <v>0.10526315789473684</v>
      </c>
      <c r="Q108" s="85">
        <f t="shared" si="72"/>
        <v>0.11578947368421053</v>
      </c>
      <c r="R108" s="85">
        <f t="shared" si="72"/>
        <v>0.12631578947368421</v>
      </c>
      <c r="S108" s="85">
        <f t="shared" si="72"/>
        <v>0.1368421052631579</v>
      </c>
      <c r="T108" s="85">
        <f t="shared" si="72"/>
        <v>0.14736842105263157</v>
      </c>
      <c r="U108" s="85">
        <f t="shared" si="72"/>
        <v>0.15789473684210525</v>
      </c>
      <c r="V108" s="85">
        <f t="shared" si="72"/>
        <v>0.16842105263157894</v>
      </c>
      <c r="W108" s="85">
        <f t="shared" si="77"/>
        <v>0.17894736842105263</v>
      </c>
      <c r="X108" s="85">
        <f t="shared" si="77"/>
        <v>0.18947368421052632</v>
      </c>
      <c r="Y108" s="85">
        <f t="shared" si="77"/>
        <v>0.19999999999999998</v>
      </c>
      <c r="Z108" s="85">
        <f t="shared" si="77"/>
        <v>0.21052631578947367</v>
      </c>
      <c r="AA108" s="85">
        <f t="shared" si="77"/>
        <v>0.22105263157894736</v>
      </c>
      <c r="AB108" s="85">
        <f t="shared" si="77"/>
        <v>0.23157894736842105</v>
      </c>
      <c r="AC108" s="85">
        <f t="shared" si="77"/>
        <v>0.24210526315789474</v>
      </c>
      <c r="AD108" s="85">
        <f t="shared" si="77"/>
        <v>0.25263157894736843</v>
      </c>
      <c r="AE108" s="85">
        <f t="shared" si="77"/>
        <v>0.26315789473684209</v>
      </c>
      <c r="AF108" s="85">
        <f t="shared" si="77"/>
        <v>0.27368421052631581</v>
      </c>
      <c r="AG108" s="85">
        <f t="shared" si="77"/>
        <v>0.28421052631578947</v>
      </c>
      <c r="AH108" s="85">
        <f t="shared" si="77"/>
        <v>0.29473684210526313</v>
      </c>
      <c r="AI108" s="85">
        <f t="shared" si="77"/>
        <v>0.30526315789473685</v>
      </c>
      <c r="AJ108" s="85">
        <f t="shared" si="77"/>
        <v>0.31578947368421051</v>
      </c>
      <c r="AK108" s="85">
        <f t="shared" si="77"/>
        <v>0.32631578947368423</v>
      </c>
      <c r="AL108" s="85">
        <f t="shared" si="74"/>
        <v>0.33684210526315789</v>
      </c>
      <c r="AM108" s="85">
        <f t="shared" si="74"/>
        <v>0.34736842105263155</v>
      </c>
      <c r="AN108" s="85">
        <f t="shared" si="74"/>
        <v>0.35789473684210527</v>
      </c>
      <c r="AO108" s="85">
        <f t="shared" si="74"/>
        <v>0.36842105263157893</v>
      </c>
      <c r="AP108" s="85">
        <f t="shared" si="74"/>
        <v>0.37894736842105264</v>
      </c>
      <c r="AQ108" s="85">
        <f t="shared" si="74"/>
        <v>0.38947368421052631</v>
      </c>
      <c r="AR108" s="85">
        <f t="shared" si="74"/>
        <v>0.39999999999999997</v>
      </c>
      <c r="AS108" s="85">
        <f t="shared" si="74"/>
        <v>0.41052631578947368</v>
      </c>
      <c r="AT108" s="85">
        <f t="shared" si="74"/>
        <v>0.42105263157894735</v>
      </c>
      <c r="AU108" s="85">
        <f t="shared" si="74"/>
        <v>0.43157894736842106</v>
      </c>
      <c r="AV108" s="85">
        <f t="shared" si="74"/>
        <v>0.44210526315789472</v>
      </c>
      <c r="AW108" s="85">
        <f t="shared" si="74"/>
        <v>0.45263157894736838</v>
      </c>
      <c r="AX108" s="85">
        <f t="shared" si="74"/>
        <v>0.4631578947368421</v>
      </c>
      <c r="AY108" s="85">
        <f t="shared" si="74"/>
        <v>0.47368421052631576</v>
      </c>
      <c r="AZ108" s="85">
        <f t="shared" si="74"/>
        <v>0.48421052631578948</v>
      </c>
      <c r="BA108" s="85">
        <f t="shared" si="74"/>
        <v>0.49473684210526314</v>
      </c>
      <c r="BB108" s="85">
        <f t="shared" si="75"/>
        <v>0.50526315789473686</v>
      </c>
      <c r="BC108" s="85">
        <f t="shared" si="75"/>
        <v>0.51578947368421046</v>
      </c>
      <c r="BD108" s="85">
        <f t="shared" si="75"/>
        <v>0.52631578947368418</v>
      </c>
      <c r="BE108" s="85">
        <f t="shared" si="75"/>
        <v>0.5368421052631579</v>
      </c>
      <c r="BF108" s="85">
        <f t="shared" si="75"/>
        <v>0.54736842105263162</v>
      </c>
      <c r="BG108" s="85">
        <f t="shared" si="75"/>
        <v>0.55789473684210522</v>
      </c>
      <c r="BH108" s="85">
        <f t="shared" si="75"/>
        <v>0.56842105263157894</v>
      </c>
      <c r="BI108" s="85">
        <f t="shared" si="75"/>
        <v>0.57894736842105265</v>
      </c>
      <c r="BJ108" s="85">
        <f t="shared" si="75"/>
        <v>0.58947368421052626</v>
      </c>
      <c r="BK108" s="85">
        <f t="shared" si="75"/>
        <v>0.6</v>
      </c>
      <c r="BL108" s="85">
        <f t="shared" si="75"/>
        <v>0.61052631578947369</v>
      </c>
      <c r="BM108" s="85">
        <f t="shared" si="75"/>
        <v>0.6210526315789473</v>
      </c>
      <c r="BN108" s="85">
        <f t="shared" si="75"/>
        <v>0.63157894736842102</v>
      </c>
      <c r="BO108" s="85">
        <f t="shared" si="75"/>
        <v>0.64210526315789473</v>
      </c>
      <c r="BP108" s="85">
        <f t="shared" si="75"/>
        <v>0.65263157894736845</v>
      </c>
      <c r="BQ108" s="85">
        <f t="shared" si="75"/>
        <v>0.66315789473684206</v>
      </c>
      <c r="BR108" s="85">
        <f t="shared" si="79"/>
        <v>0.67368421052631577</v>
      </c>
      <c r="BS108" s="85">
        <f t="shared" si="79"/>
        <v>0.68421052631578949</v>
      </c>
      <c r="BT108" s="85">
        <f t="shared" si="79"/>
        <v>0.6947368421052631</v>
      </c>
      <c r="BU108" s="85">
        <f t="shared" si="79"/>
        <v>0.70526315789473681</v>
      </c>
      <c r="BV108" s="85">
        <f t="shared" si="79"/>
        <v>0.71578947368421053</v>
      </c>
      <c r="BW108" s="85">
        <f t="shared" si="79"/>
        <v>0.72631578947368425</v>
      </c>
      <c r="BX108" s="85">
        <f t="shared" si="79"/>
        <v>0.73684210526315785</v>
      </c>
      <c r="BY108" s="85">
        <f t="shared" si="79"/>
        <v>0.74736842105263157</v>
      </c>
      <c r="BZ108" s="85">
        <f t="shared" si="79"/>
        <v>0.75789473684210529</v>
      </c>
      <c r="CA108" s="85">
        <f t="shared" si="79"/>
        <v>0.76842105263157889</v>
      </c>
      <c r="CB108" s="85">
        <f t="shared" si="79"/>
        <v>0.77894736842105261</v>
      </c>
      <c r="CC108" s="85">
        <f t="shared" si="79"/>
        <v>0.78947368421052633</v>
      </c>
      <c r="CD108" s="85">
        <f t="shared" si="79"/>
        <v>0.79999999999999993</v>
      </c>
      <c r="CE108" s="85">
        <f t="shared" si="79"/>
        <v>0.81052631578947365</v>
      </c>
      <c r="CF108" s="85">
        <f t="shared" si="79"/>
        <v>0.82105263157894737</v>
      </c>
      <c r="CG108" s="85">
        <f t="shared" si="79"/>
        <v>0.83157894736842108</v>
      </c>
      <c r="CH108" s="85">
        <f t="shared" si="78"/>
        <v>0.84210526315789469</v>
      </c>
      <c r="CI108" s="85">
        <f t="shared" si="78"/>
        <v>0.85263157894736841</v>
      </c>
      <c r="CJ108" s="85">
        <f t="shared" si="78"/>
        <v>0.86315789473684212</v>
      </c>
      <c r="CK108" s="85">
        <f t="shared" si="78"/>
        <v>0.87368421052631573</v>
      </c>
      <c r="CL108" s="85">
        <f t="shared" si="78"/>
        <v>0.88421052631578945</v>
      </c>
      <c r="CM108" s="85">
        <f t="shared" si="78"/>
        <v>0.89473684210526316</v>
      </c>
      <c r="CN108" s="85">
        <f t="shared" si="78"/>
        <v>0.90526315789473677</v>
      </c>
      <c r="CO108" s="85">
        <f t="shared" si="78"/>
        <v>0.91578947368421049</v>
      </c>
      <c r="CP108" s="85">
        <f t="shared" si="78"/>
        <v>0.9263157894736842</v>
      </c>
      <c r="CQ108" s="85">
        <f t="shared" si="78"/>
        <v>0.93684210526315792</v>
      </c>
      <c r="CR108" s="85">
        <f t="shared" si="78"/>
        <v>0.94736842105263153</v>
      </c>
      <c r="CS108" s="85">
        <f t="shared" si="78"/>
        <v>0.95789473684210524</v>
      </c>
      <c r="CT108" s="85">
        <f t="shared" si="78"/>
        <v>0.96842105263157896</v>
      </c>
      <c r="CU108" s="85">
        <f t="shared" si="78"/>
        <v>0.97894736842105257</v>
      </c>
      <c r="CV108" s="85">
        <f t="shared" si="78"/>
        <v>0.98947368421052628</v>
      </c>
      <c r="CW108" s="85">
        <f t="shared" si="78"/>
        <v>1</v>
      </c>
      <c r="CX108" s="85">
        <f t="shared" si="78"/>
        <v>1</v>
      </c>
      <c r="CY108" s="85">
        <f t="shared" si="78"/>
        <v>1</v>
      </c>
      <c r="CZ108" s="85">
        <f t="shared" si="78"/>
        <v>1</v>
      </c>
      <c r="DA108" s="85">
        <f t="shared" si="78"/>
        <v>1</v>
      </c>
      <c r="DB108" s="85">
        <f t="shared" si="78"/>
        <v>1</v>
      </c>
      <c r="DC108" s="85">
        <f t="shared" si="78"/>
        <v>1</v>
      </c>
      <c r="DD108" s="85">
        <f t="shared" si="78"/>
        <v>1</v>
      </c>
      <c r="DE108" s="85">
        <f t="shared" si="78"/>
        <v>1</v>
      </c>
      <c r="DF108" s="85">
        <f t="shared" si="78"/>
        <v>1</v>
      </c>
      <c r="DG108" s="85">
        <f t="shared" si="78"/>
        <v>1</v>
      </c>
      <c r="DH108" s="85">
        <f t="shared" si="78"/>
        <v>1</v>
      </c>
      <c r="DI108" s="85">
        <f t="shared" si="78"/>
        <v>1</v>
      </c>
      <c r="DJ108" s="85">
        <f t="shared" si="78"/>
        <v>1</v>
      </c>
      <c r="DK108" s="85">
        <f t="shared" si="78"/>
        <v>1</v>
      </c>
      <c r="DL108" s="85">
        <f t="shared" si="78"/>
        <v>1</v>
      </c>
      <c r="DM108" s="85">
        <f t="shared" si="78"/>
        <v>1</v>
      </c>
      <c r="DN108" s="85">
        <f t="shared" si="78"/>
        <v>1</v>
      </c>
      <c r="DO108" s="85">
        <f t="shared" si="78"/>
        <v>1</v>
      </c>
      <c r="DP108" s="85">
        <f t="shared" si="78"/>
        <v>1</v>
      </c>
      <c r="DQ108" s="85">
        <f t="shared" si="78"/>
        <v>1</v>
      </c>
      <c r="DR108" s="85">
        <f t="shared" si="78"/>
        <v>1</v>
      </c>
      <c r="DS108" s="79" t="s">
        <v>32</v>
      </c>
    </row>
    <row r="109" spans="2:123" x14ac:dyDescent="0.45">
      <c r="B109" s="80">
        <f t="shared" si="56"/>
        <v>97</v>
      </c>
      <c r="C109" s="81">
        <f t="shared" si="55"/>
        <v>7.9999999999999885</v>
      </c>
      <c r="D109" s="82">
        <f t="shared" si="57"/>
        <v>96</v>
      </c>
      <c r="E109" s="83">
        <f t="shared" si="59"/>
        <v>1.0416666666666666E-2</v>
      </c>
      <c r="F109" s="85"/>
      <c r="G109" s="85">
        <f t="shared" si="72"/>
        <v>1.0416666666666666E-2</v>
      </c>
      <c r="H109" s="85">
        <f t="shared" si="72"/>
        <v>2.0833333333333332E-2</v>
      </c>
      <c r="I109" s="85">
        <f t="shared" si="72"/>
        <v>3.125E-2</v>
      </c>
      <c r="J109" s="85">
        <f t="shared" si="72"/>
        <v>4.1666666666666664E-2</v>
      </c>
      <c r="K109" s="85">
        <f t="shared" si="72"/>
        <v>5.2083333333333329E-2</v>
      </c>
      <c r="L109" s="85">
        <f t="shared" si="72"/>
        <v>6.25E-2</v>
      </c>
      <c r="M109" s="85">
        <f t="shared" si="72"/>
        <v>7.2916666666666657E-2</v>
      </c>
      <c r="N109" s="85">
        <f t="shared" si="72"/>
        <v>8.3333333333333329E-2</v>
      </c>
      <c r="O109" s="85">
        <f t="shared" si="72"/>
        <v>9.375E-2</v>
      </c>
      <c r="P109" s="85">
        <f t="shared" si="72"/>
        <v>0.10416666666666666</v>
      </c>
      <c r="Q109" s="85">
        <f t="shared" si="72"/>
        <v>0.11458333333333333</v>
      </c>
      <c r="R109" s="85">
        <f t="shared" si="72"/>
        <v>0.125</v>
      </c>
      <c r="S109" s="85">
        <f t="shared" si="72"/>
        <v>0.13541666666666666</v>
      </c>
      <c r="T109" s="85">
        <f t="shared" si="72"/>
        <v>0.14583333333333331</v>
      </c>
      <c r="U109" s="85">
        <f t="shared" si="72"/>
        <v>0.15625</v>
      </c>
      <c r="V109" s="85">
        <f t="shared" si="72"/>
        <v>0.16666666666666666</v>
      </c>
      <c r="W109" s="85">
        <f t="shared" si="77"/>
        <v>0.17708333333333331</v>
      </c>
      <c r="X109" s="85">
        <f t="shared" si="77"/>
        <v>0.1875</v>
      </c>
      <c r="Y109" s="85">
        <f t="shared" si="77"/>
        <v>0.19791666666666666</v>
      </c>
      <c r="Z109" s="85">
        <f t="shared" si="77"/>
        <v>0.20833333333333331</v>
      </c>
      <c r="AA109" s="85">
        <f t="shared" si="77"/>
        <v>0.21875</v>
      </c>
      <c r="AB109" s="85">
        <f t="shared" si="77"/>
        <v>0.22916666666666666</v>
      </c>
      <c r="AC109" s="85">
        <f t="shared" si="77"/>
        <v>0.23958333333333331</v>
      </c>
      <c r="AD109" s="85">
        <f t="shared" si="77"/>
        <v>0.25</v>
      </c>
      <c r="AE109" s="85">
        <f t="shared" si="77"/>
        <v>0.26041666666666663</v>
      </c>
      <c r="AF109" s="85">
        <f t="shared" si="77"/>
        <v>0.27083333333333331</v>
      </c>
      <c r="AG109" s="85">
        <f t="shared" si="77"/>
        <v>0.28125</v>
      </c>
      <c r="AH109" s="85">
        <f t="shared" si="77"/>
        <v>0.29166666666666663</v>
      </c>
      <c r="AI109" s="85">
        <f t="shared" si="77"/>
        <v>0.30208333333333331</v>
      </c>
      <c r="AJ109" s="85">
        <f t="shared" si="77"/>
        <v>0.3125</v>
      </c>
      <c r="AK109" s="85">
        <f t="shared" si="77"/>
        <v>0.32291666666666663</v>
      </c>
      <c r="AL109" s="85">
        <f t="shared" si="74"/>
        <v>0.33333333333333331</v>
      </c>
      <c r="AM109" s="85">
        <f t="shared" si="74"/>
        <v>0.34375</v>
      </c>
      <c r="AN109" s="85">
        <f t="shared" si="74"/>
        <v>0.35416666666666663</v>
      </c>
      <c r="AO109" s="85">
        <f t="shared" si="74"/>
        <v>0.36458333333333331</v>
      </c>
      <c r="AP109" s="85">
        <f t="shared" si="74"/>
        <v>0.375</v>
      </c>
      <c r="AQ109" s="85">
        <f t="shared" si="74"/>
        <v>0.38541666666666663</v>
      </c>
      <c r="AR109" s="85">
        <f t="shared" si="74"/>
        <v>0.39583333333333331</v>
      </c>
      <c r="AS109" s="85">
        <f t="shared" si="74"/>
        <v>0.40625</v>
      </c>
      <c r="AT109" s="85">
        <f t="shared" si="74"/>
        <v>0.41666666666666663</v>
      </c>
      <c r="AU109" s="85">
        <f t="shared" si="74"/>
        <v>0.42708333333333331</v>
      </c>
      <c r="AV109" s="85">
        <f t="shared" si="74"/>
        <v>0.4375</v>
      </c>
      <c r="AW109" s="85">
        <f t="shared" si="74"/>
        <v>0.44791666666666663</v>
      </c>
      <c r="AX109" s="85">
        <f t="shared" si="74"/>
        <v>0.45833333333333331</v>
      </c>
      <c r="AY109" s="85">
        <f t="shared" si="74"/>
        <v>0.46875</v>
      </c>
      <c r="AZ109" s="85">
        <f t="shared" si="74"/>
        <v>0.47916666666666663</v>
      </c>
      <c r="BA109" s="85">
        <f t="shared" si="74"/>
        <v>0.48958333333333331</v>
      </c>
      <c r="BB109" s="85">
        <f t="shared" si="75"/>
        <v>0.5</v>
      </c>
      <c r="BC109" s="85">
        <f t="shared" si="75"/>
        <v>0.51041666666666663</v>
      </c>
      <c r="BD109" s="85">
        <f t="shared" si="75"/>
        <v>0.52083333333333326</v>
      </c>
      <c r="BE109" s="85">
        <f t="shared" si="75"/>
        <v>0.53125</v>
      </c>
      <c r="BF109" s="85">
        <f t="shared" si="75"/>
        <v>0.54166666666666663</v>
      </c>
      <c r="BG109" s="85">
        <f t="shared" si="75"/>
        <v>0.55208333333333326</v>
      </c>
      <c r="BH109" s="85">
        <f t="shared" si="75"/>
        <v>0.5625</v>
      </c>
      <c r="BI109" s="85">
        <f t="shared" si="75"/>
        <v>0.57291666666666663</v>
      </c>
      <c r="BJ109" s="85">
        <f t="shared" si="75"/>
        <v>0.58333333333333326</v>
      </c>
      <c r="BK109" s="85">
        <f t="shared" si="75"/>
        <v>0.59375</v>
      </c>
      <c r="BL109" s="85">
        <f t="shared" si="75"/>
        <v>0.60416666666666663</v>
      </c>
      <c r="BM109" s="85">
        <f t="shared" si="75"/>
        <v>0.61458333333333326</v>
      </c>
      <c r="BN109" s="85">
        <f t="shared" si="75"/>
        <v>0.625</v>
      </c>
      <c r="BO109" s="85">
        <f t="shared" si="75"/>
        <v>0.63541666666666663</v>
      </c>
      <c r="BP109" s="85">
        <f t="shared" si="75"/>
        <v>0.64583333333333326</v>
      </c>
      <c r="BQ109" s="85">
        <f t="shared" si="75"/>
        <v>0.65625</v>
      </c>
      <c r="BR109" s="85">
        <f t="shared" si="79"/>
        <v>0.66666666666666663</v>
      </c>
      <c r="BS109" s="85">
        <f t="shared" si="79"/>
        <v>0.67708333333333326</v>
      </c>
      <c r="BT109" s="85">
        <f t="shared" si="79"/>
        <v>0.6875</v>
      </c>
      <c r="BU109" s="85">
        <f t="shared" si="79"/>
        <v>0.69791666666666663</v>
      </c>
      <c r="BV109" s="85">
        <f t="shared" si="79"/>
        <v>0.70833333333333326</v>
      </c>
      <c r="BW109" s="85">
        <f t="shared" si="79"/>
        <v>0.71875</v>
      </c>
      <c r="BX109" s="85">
        <f t="shared" si="79"/>
        <v>0.72916666666666663</v>
      </c>
      <c r="BY109" s="85">
        <f t="shared" si="79"/>
        <v>0.73958333333333326</v>
      </c>
      <c r="BZ109" s="85">
        <f t="shared" si="79"/>
        <v>0.75</v>
      </c>
      <c r="CA109" s="85">
        <f t="shared" si="79"/>
        <v>0.76041666666666663</v>
      </c>
      <c r="CB109" s="85">
        <f t="shared" si="79"/>
        <v>0.77083333333333326</v>
      </c>
      <c r="CC109" s="85">
        <f t="shared" si="79"/>
        <v>0.78125</v>
      </c>
      <c r="CD109" s="85">
        <f t="shared" si="79"/>
        <v>0.79166666666666663</v>
      </c>
      <c r="CE109" s="85">
        <f t="shared" si="79"/>
        <v>0.80208333333333326</v>
      </c>
      <c r="CF109" s="85">
        <f t="shared" si="79"/>
        <v>0.8125</v>
      </c>
      <c r="CG109" s="85">
        <f t="shared" si="79"/>
        <v>0.82291666666666663</v>
      </c>
      <c r="CH109" s="85">
        <f t="shared" si="78"/>
        <v>0.83333333333333326</v>
      </c>
      <c r="CI109" s="85">
        <f t="shared" si="78"/>
        <v>0.84375</v>
      </c>
      <c r="CJ109" s="85">
        <f t="shared" si="78"/>
        <v>0.85416666666666663</v>
      </c>
      <c r="CK109" s="85">
        <f t="shared" si="78"/>
        <v>0.86458333333333326</v>
      </c>
      <c r="CL109" s="85">
        <f t="shared" si="78"/>
        <v>0.875</v>
      </c>
      <c r="CM109" s="85">
        <f t="shared" si="78"/>
        <v>0.88541666666666663</v>
      </c>
      <c r="CN109" s="85">
        <f t="shared" si="78"/>
        <v>0.89583333333333326</v>
      </c>
      <c r="CO109" s="85">
        <f t="shared" si="78"/>
        <v>0.90625</v>
      </c>
      <c r="CP109" s="85">
        <f t="shared" si="78"/>
        <v>0.91666666666666663</v>
      </c>
      <c r="CQ109" s="85">
        <f t="shared" si="78"/>
        <v>0.92708333333333326</v>
      </c>
      <c r="CR109" s="85">
        <f t="shared" si="78"/>
        <v>0.9375</v>
      </c>
      <c r="CS109" s="85">
        <f t="shared" si="78"/>
        <v>0.94791666666666663</v>
      </c>
      <c r="CT109" s="85">
        <f t="shared" si="78"/>
        <v>0.95833333333333326</v>
      </c>
      <c r="CU109" s="85">
        <f t="shared" si="78"/>
        <v>0.96875</v>
      </c>
      <c r="CV109" s="85">
        <f t="shared" si="78"/>
        <v>0.97916666666666663</v>
      </c>
      <c r="CW109" s="85">
        <f t="shared" si="78"/>
        <v>0.98958333333333326</v>
      </c>
      <c r="CX109" s="85">
        <f t="shared" si="78"/>
        <v>1</v>
      </c>
      <c r="CY109" s="85">
        <f t="shared" si="78"/>
        <v>1</v>
      </c>
      <c r="CZ109" s="85">
        <f t="shared" si="78"/>
        <v>1</v>
      </c>
      <c r="DA109" s="85">
        <f t="shared" si="78"/>
        <v>1</v>
      </c>
      <c r="DB109" s="85">
        <f t="shared" si="78"/>
        <v>1</v>
      </c>
      <c r="DC109" s="85">
        <f t="shared" si="78"/>
        <v>1</v>
      </c>
      <c r="DD109" s="85">
        <f t="shared" si="78"/>
        <v>1</v>
      </c>
      <c r="DE109" s="85">
        <f t="shared" si="78"/>
        <v>1</v>
      </c>
      <c r="DF109" s="85">
        <f t="shared" si="78"/>
        <v>1</v>
      </c>
      <c r="DG109" s="85">
        <f t="shared" si="78"/>
        <v>1</v>
      </c>
      <c r="DH109" s="85">
        <f t="shared" si="78"/>
        <v>1</v>
      </c>
      <c r="DI109" s="85">
        <f t="shared" si="78"/>
        <v>1</v>
      </c>
      <c r="DJ109" s="85">
        <f t="shared" si="78"/>
        <v>1</v>
      </c>
      <c r="DK109" s="85">
        <f t="shared" si="78"/>
        <v>1</v>
      </c>
      <c r="DL109" s="85">
        <f t="shared" si="78"/>
        <v>1</v>
      </c>
      <c r="DM109" s="85">
        <f t="shared" si="78"/>
        <v>1</v>
      </c>
      <c r="DN109" s="85">
        <f t="shared" si="78"/>
        <v>1</v>
      </c>
      <c r="DO109" s="85">
        <f t="shared" si="78"/>
        <v>1</v>
      </c>
      <c r="DP109" s="85">
        <f t="shared" si="78"/>
        <v>1</v>
      </c>
      <c r="DQ109" s="85">
        <f t="shared" si="78"/>
        <v>1</v>
      </c>
      <c r="DR109" s="85">
        <f t="shared" si="78"/>
        <v>1</v>
      </c>
      <c r="DS109" s="79" t="s">
        <v>32</v>
      </c>
    </row>
    <row r="110" spans="2:123" x14ac:dyDescent="0.45">
      <c r="B110" s="80">
        <f t="shared" si="56"/>
        <v>98</v>
      </c>
      <c r="C110" s="81">
        <f t="shared" si="55"/>
        <v>8.0833333333333215</v>
      </c>
      <c r="D110" s="82">
        <f t="shared" si="57"/>
        <v>97</v>
      </c>
      <c r="E110" s="83">
        <f t="shared" si="59"/>
        <v>1.0309278350515464E-2</v>
      </c>
      <c r="F110" s="85"/>
      <c r="G110" s="85">
        <f t="shared" si="72"/>
        <v>1.0309278350515464E-2</v>
      </c>
      <c r="H110" s="85">
        <f t="shared" si="72"/>
        <v>2.0618556701030927E-2</v>
      </c>
      <c r="I110" s="85">
        <f t="shared" si="72"/>
        <v>3.0927835051546393E-2</v>
      </c>
      <c r="J110" s="85">
        <f t="shared" si="72"/>
        <v>4.1237113402061855E-2</v>
      </c>
      <c r="K110" s="85">
        <f t="shared" si="72"/>
        <v>5.1546391752577317E-2</v>
      </c>
      <c r="L110" s="85">
        <f t="shared" si="72"/>
        <v>6.1855670103092786E-2</v>
      </c>
      <c r="M110" s="85">
        <f t="shared" si="72"/>
        <v>7.2164948453608241E-2</v>
      </c>
      <c r="N110" s="85">
        <f t="shared" si="72"/>
        <v>8.247422680412371E-2</v>
      </c>
      <c r="O110" s="85">
        <f t="shared" si="72"/>
        <v>9.2783505154639179E-2</v>
      </c>
      <c r="P110" s="85">
        <f t="shared" si="72"/>
        <v>0.10309278350515463</v>
      </c>
      <c r="Q110" s="85">
        <f t="shared" si="72"/>
        <v>0.1134020618556701</v>
      </c>
      <c r="R110" s="85">
        <f t="shared" si="72"/>
        <v>0.12371134020618557</v>
      </c>
      <c r="S110" s="85">
        <f t="shared" si="72"/>
        <v>0.13402061855670103</v>
      </c>
      <c r="T110" s="85">
        <f t="shared" si="72"/>
        <v>0.14432989690721648</v>
      </c>
      <c r="U110" s="85">
        <f t="shared" si="72"/>
        <v>0.15463917525773196</v>
      </c>
      <c r="V110" s="85">
        <f t="shared" si="72"/>
        <v>0.16494845360824742</v>
      </c>
      <c r="W110" s="85">
        <f t="shared" si="77"/>
        <v>0.17525773195876287</v>
      </c>
      <c r="X110" s="85">
        <f t="shared" si="77"/>
        <v>0.18556701030927836</v>
      </c>
      <c r="Y110" s="85">
        <f t="shared" si="77"/>
        <v>0.19587628865979381</v>
      </c>
      <c r="Z110" s="85">
        <f t="shared" si="77"/>
        <v>0.20618556701030927</v>
      </c>
      <c r="AA110" s="85">
        <f t="shared" si="77"/>
        <v>0.21649484536082475</v>
      </c>
      <c r="AB110" s="85">
        <f t="shared" si="77"/>
        <v>0.22680412371134021</v>
      </c>
      <c r="AC110" s="85">
        <f t="shared" si="77"/>
        <v>0.23711340206185566</v>
      </c>
      <c r="AD110" s="85">
        <f t="shared" si="77"/>
        <v>0.24742268041237114</v>
      </c>
      <c r="AE110" s="85">
        <f t="shared" si="77"/>
        <v>0.25773195876288657</v>
      </c>
      <c r="AF110" s="85">
        <f t="shared" si="77"/>
        <v>0.26804123711340205</v>
      </c>
      <c r="AG110" s="85">
        <f t="shared" si="77"/>
        <v>0.27835051546391754</v>
      </c>
      <c r="AH110" s="85">
        <f t="shared" si="77"/>
        <v>0.28865979381443296</v>
      </c>
      <c r="AI110" s="85">
        <f t="shared" si="77"/>
        <v>0.29896907216494845</v>
      </c>
      <c r="AJ110" s="85">
        <f t="shared" si="77"/>
        <v>0.30927835051546393</v>
      </c>
      <c r="AK110" s="85">
        <f t="shared" si="77"/>
        <v>0.31958762886597936</v>
      </c>
      <c r="AL110" s="85">
        <f t="shared" si="74"/>
        <v>0.32989690721649484</v>
      </c>
      <c r="AM110" s="85">
        <f t="shared" si="74"/>
        <v>0.34020618556701032</v>
      </c>
      <c r="AN110" s="85">
        <f t="shared" si="74"/>
        <v>0.35051546391752575</v>
      </c>
      <c r="AO110" s="85">
        <f t="shared" si="74"/>
        <v>0.36082474226804123</v>
      </c>
      <c r="AP110" s="85">
        <f t="shared" si="74"/>
        <v>0.37113402061855671</v>
      </c>
      <c r="AQ110" s="85">
        <f t="shared" si="74"/>
        <v>0.38144329896907214</v>
      </c>
      <c r="AR110" s="85">
        <f t="shared" si="74"/>
        <v>0.39175257731958762</v>
      </c>
      <c r="AS110" s="85">
        <f t="shared" si="74"/>
        <v>0.40206185567010311</v>
      </c>
      <c r="AT110" s="85">
        <f t="shared" si="74"/>
        <v>0.41237113402061853</v>
      </c>
      <c r="AU110" s="85">
        <f t="shared" si="74"/>
        <v>0.42268041237113402</v>
      </c>
      <c r="AV110" s="85">
        <f t="shared" si="74"/>
        <v>0.4329896907216495</v>
      </c>
      <c r="AW110" s="85">
        <f t="shared" si="74"/>
        <v>0.44329896907216493</v>
      </c>
      <c r="AX110" s="85">
        <f t="shared" si="74"/>
        <v>0.45360824742268041</v>
      </c>
      <c r="AY110" s="85">
        <f t="shared" si="74"/>
        <v>0.46391752577319589</v>
      </c>
      <c r="AZ110" s="85">
        <f t="shared" si="74"/>
        <v>0.47422680412371132</v>
      </c>
      <c r="BA110" s="85">
        <f t="shared" si="74"/>
        <v>0.4845360824742268</v>
      </c>
      <c r="BB110" s="85">
        <f t="shared" si="75"/>
        <v>0.49484536082474229</v>
      </c>
      <c r="BC110" s="85">
        <f t="shared" si="75"/>
        <v>0.50515463917525771</v>
      </c>
      <c r="BD110" s="85">
        <f t="shared" si="75"/>
        <v>0.51546391752577314</v>
      </c>
      <c r="BE110" s="85">
        <f t="shared" si="75"/>
        <v>0.52577319587628868</v>
      </c>
      <c r="BF110" s="85">
        <f t="shared" si="75"/>
        <v>0.53608247422680411</v>
      </c>
      <c r="BG110" s="85">
        <f t="shared" si="75"/>
        <v>0.54639175257731953</v>
      </c>
      <c r="BH110" s="85">
        <f t="shared" si="75"/>
        <v>0.55670103092783507</v>
      </c>
      <c r="BI110" s="85">
        <f t="shared" si="75"/>
        <v>0.5670103092783505</v>
      </c>
      <c r="BJ110" s="85">
        <f t="shared" si="75"/>
        <v>0.57731958762886593</v>
      </c>
      <c r="BK110" s="85">
        <f t="shared" si="75"/>
        <v>0.58762886597938147</v>
      </c>
      <c r="BL110" s="85">
        <f t="shared" si="75"/>
        <v>0.59793814432989689</v>
      </c>
      <c r="BM110" s="85">
        <f t="shared" si="75"/>
        <v>0.60824742268041232</v>
      </c>
      <c r="BN110" s="85">
        <f t="shared" si="75"/>
        <v>0.61855670103092786</v>
      </c>
      <c r="BO110" s="85">
        <f t="shared" si="75"/>
        <v>0.62886597938144329</v>
      </c>
      <c r="BP110" s="85">
        <f t="shared" si="75"/>
        <v>0.63917525773195871</v>
      </c>
      <c r="BQ110" s="85">
        <f t="shared" si="75"/>
        <v>0.64948453608247425</v>
      </c>
      <c r="BR110" s="85">
        <f t="shared" si="79"/>
        <v>0.65979381443298968</v>
      </c>
      <c r="BS110" s="85">
        <f t="shared" si="79"/>
        <v>0.67010309278350511</v>
      </c>
      <c r="BT110" s="85">
        <f t="shared" si="79"/>
        <v>0.68041237113402064</v>
      </c>
      <c r="BU110" s="85">
        <f t="shared" si="79"/>
        <v>0.69072164948453607</v>
      </c>
      <c r="BV110" s="85">
        <f t="shared" si="79"/>
        <v>0.7010309278350515</v>
      </c>
      <c r="BW110" s="85">
        <f t="shared" si="79"/>
        <v>0.71134020618556704</v>
      </c>
      <c r="BX110" s="85">
        <f t="shared" si="79"/>
        <v>0.72164948453608246</v>
      </c>
      <c r="BY110" s="85">
        <f t="shared" si="79"/>
        <v>0.73195876288659789</v>
      </c>
      <c r="BZ110" s="85">
        <f t="shared" si="79"/>
        <v>0.74226804123711343</v>
      </c>
      <c r="CA110" s="85">
        <f t="shared" si="79"/>
        <v>0.75257731958762886</v>
      </c>
      <c r="CB110" s="85">
        <f t="shared" si="79"/>
        <v>0.76288659793814428</v>
      </c>
      <c r="CC110" s="85">
        <f t="shared" si="79"/>
        <v>0.77319587628865982</v>
      </c>
      <c r="CD110" s="85">
        <f t="shared" si="79"/>
        <v>0.78350515463917525</v>
      </c>
      <c r="CE110" s="85">
        <f t="shared" si="79"/>
        <v>0.79381443298969068</v>
      </c>
      <c r="CF110" s="85">
        <f t="shared" si="79"/>
        <v>0.80412371134020622</v>
      </c>
      <c r="CG110" s="85">
        <f t="shared" si="79"/>
        <v>0.81443298969072164</v>
      </c>
      <c r="CH110" s="85">
        <f t="shared" si="78"/>
        <v>0.82474226804123707</v>
      </c>
      <c r="CI110" s="85">
        <f t="shared" si="78"/>
        <v>0.83505154639175261</v>
      </c>
      <c r="CJ110" s="85">
        <f t="shared" si="78"/>
        <v>0.84536082474226804</v>
      </c>
      <c r="CK110" s="85">
        <f t="shared" si="78"/>
        <v>0.85567010309278346</v>
      </c>
      <c r="CL110" s="85">
        <f t="shared" si="78"/>
        <v>0.865979381443299</v>
      </c>
      <c r="CM110" s="85">
        <f t="shared" si="78"/>
        <v>0.87628865979381443</v>
      </c>
      <c r="CN110" s="85">
        <f t="shared" si="78"/>
        <v>0.88659793814432986</v>
      </c>
      <c r="CO110" s="85">
        <f t="shared" si="78"/>
        <v>0.89690721649484539</v>
      </c>
      <c r="CP110" s="85">
        <f t="shared" si="78"/>
        <v>0.90721649484536082</v>
      </c>
      <c r="CQ110" s="85">
        <f t="shared" si="78"/>
        <v>0.91752577319587625</v>
      </c>
      <c r="CR110" s="85">
        <f t="shared" si="78"/>
        <v>0.92783505154639179</v>
      </c>
      <c r="CS110" s="85">
        <f t="shared" si="78"/>
        <v>0.93814432989690721</v>
      </c>
      <c r="CT110" s="85">
        <f t="shared" si="78"/>
        <v>0.94845360824742264</v>
      </c>
      <c r="CU110" s="85">
        <f t="shared" si="78"/>
        <v>0.95876288659793818</v>
      </c>
      <c r="CV110" s="85">
        <f t="shared" si="78"/>
        <v>0.96907216494845361</v>
      </c>
      <c r="CW110" s="85">
        <f t="shared" si="78"/>
        <v>0.97938144329896903</v>
      </c>
      <c r="CX110" s="85">
        <f t="shared" si="78"/>
        <v>0.98969072164948457</v>
      </c>
      <c r="CY110" s="85">
        <f t="shared" si="78"/>
        <v>1</v>
      </c>
      <c r="CZ110" s="85">
        <f t="shared" si="78"/>
        <v>1</v>
      </c>
      <c r="DA110" s="85">
        <f t="shared" si="78"/>
        <v>1</v>
      </c>
      <c r="DB110" s="85">
        <f t="shared" si="78"/>
        <v>1</v>
      </c>
      <c r="DC110" s="85">
        <f t="shared" si="78"/>
        <v>1</v>
      </c>
      <c r="DD110" s="85">
        <f t="shared" si="78"/>
        <v>1</v>
      </c>
      <c r="DE110" s="85">
        <f t="shared" si="78"/>
        <v>1</v>
      </c>
      <c r="DF110" s="85">
        <f t="shared" si="78"/>
        <v>1</v>
      </c>
      <c r="DG110" s="85">
        <f t="shared" si="78"/>
        <v>1</v>
      </c>
      <c r="DH110" s="85">
        <f t="shared" si="78"/>
        <v>1</v>
      </c>
      <c r="DI110" s="85">
        <f t="shared" si="78"/>
        <v>1</v>
      </c>
      <c r="DJ110" s="85">
        <f t="shared" si="78"/>
        <v>1</v>
      </c>
      <c r="DK110" s="85">
        <f t="shared" si="78"/>
        <v>1</v>
      </c>
      <c r="DL110" s="85">
        <f t="shared" si="78"/>
        <v>1</v>
      </c>
      <c r="DM110" s="85">
        <f t="shared" si="78"/>
        <v>1</v>
      </c>
      <c r="DN110" s="85">
        <f t="shared" si="78"/>
        <v>1</v>
      </c>
      <c r="DO110" s="85">
        <f t="shared" si="78"/>
        <v>1</v>
      </c>
      <c r="DP110" s="85">
        <f t="shared" ref="DP110:DR110" si="80">IF(DP$13&lt;$D110,$E110*DP$13,1)</f>
        <v>1</v>
      </c>
      <c r="DQ110" s="85">
        <f t="shared" si="80"/>
        <v>1</v>
      </c>
      <c r="DR110" s="85">
        <f t="shared" si="80"/>
        <v>1</v>
      </c>
      <c r="DS110" s="79" t="s">
        <v>32</v>
      </c>
    </row>
    <row r="111" spans="2:123" x14ac:dyDescent="0.45">
      <c r="B111" s="80">
        <f t="shared" si="56"/>
        <v>99</v>
      </c>
      <c r="C111" s="81">
        <f t="shared" si="55"/>
        <v>8.1666666666666554</v>
      </c>
      <c r="D111" s="82">
        <f t="shared" si="57"/>
        <v>98</v>
      </c>
      <c r="E111" s="83">
        <f t="shared" si="59"/>
        <v>1.020408163265306E-2</v>
      </c>
      <c r="F111" s="85"/>
      <c r="G111" s="85">
        <f t="shared" si="72"/>
        <v>1.020408163265306E-2</v>
      </c>
      <c r="H111" s="85">
        <f t="shared" si="72"/>
        <v>2.0408163265306121E-2</v>
      </c>
      <c r="I111" s="85">
        <f t="shared" si="72"/>
        <v>3.0612244897959183E-2</v>
      </c>
      <c r="J111" s="85">
        <f t="shared" si="72"/>
        <v>4.0816326530612242E-2</v>
      </c>
      <c r="K111" s="85">
        <f t="shared" si="72"/>
        <v>5.10204081632653E-2</v>
      </c>
      <c r="L111" s="85">
        <f t="shared" si="72"/>
        <v>6.1224489795918366E-2</v>
      </c>
      <c r="M111" s="85">
        <f t="shared" si="72"/>
        <v>7.1428571428571425E-2</v>
      </c>
      <c r="N111" s="85">
        <f t="shared" si="72"/>
        <v>8.1632653061224483E-2</v>
      </c>
      <c r="O111" s="85">
        <f t="shared" si="72"/>
        <v>9.1836734693877542E-2</v>
      </c>
      <c r="P111" s="85">
        <f t="shared" si="72"/>
        <v>0.1020408163265306</v>
      </c>
      <c r="Q111" s="85">
        <f t="shared" si="72"/>
        <v>0.11224489795918366</v>
      </c>
      <c r="R111" s="85">
        <f t="shared" si="72"/>
        <v>0.12244897959183673</v>
      </c>
      <c r="S111" s="85">
        <f t="shared" si="72"/>
        <v>0.13265306122448978</v>
      </c>
      <c r="T111" s="85">
        <f t="shared" si="72"/>
        <v>0.14285714285714285</v>
      </c>
      <c r="U111" s="85">
        <f t="shared" si="72"/>
        <v>0.15306122448979589</v>
      </c>
      <c r="V111" s="85">
        <f t="shared" si="72"/>
        <v>0.16326530612244897</v>
      </c>
      <c r="W111" s="85">
        <f t="shared" si="77"/>
        <v>0.17346938775510204</v>
      </c>
      <c r="X111" s="85">
        <f t="shared" si="77"/>
        <v>0.18367346938775508</v>
      </c>
      <c r="Y111" s="85">
        <f t="shared" si="77"/>
        <v>0.19387755102040816</v>
      </c>
      <c r="Z111" s="85">
        <f t="shared" si="77"/>
        <v>0.2040816326530612</v>
      </c>
      <c r="AA111" s="85">
        <f t="shared" si="77"/>
        <v>0.21428571428571427</v>
      </c>
      <c r="AB111" s="85">
        <f t="shared" si="77"/>
        <v>0.22448979591836732</v>
      </c>
      <c r="AC111" s="85">
        <f t="shared" si="77"/>
        <v>0.23469387755102039</v>
      </c>
      <c r="AD111" s="85">
        <f t="shared" si="77"/>
        <v>0.24489795918367346</v>
      </c>
      <c r="AE111" s="85">
        <f t="shared" si="77"/>
        <v>0.25510204081632654</v>
      </c>
      <c r="AF111" s="85">
        <f t="shared" si="77"/>
        <v>0.26530612244897955</v>
      </c>
      <c r="AG111" s="85">
        <f t="shared" si="77"/>
        <v>0.27551020408163263</v>
      </c>
      <c r="AH111" s="85">
        <f t="shared" si="77"/>
        <v>0.2857142857142857</v>
      </c>
      <c r="AI111" s="85">
        <f t="shared" si="77"/>
        <v>0.29591836734693877</v>
      </c>
      <c r="AJ111" s="85">
        <f t="shared" si="77"/>
        <v>0.30612244897959179</v>
      </c>
      <c r="AK111" s="85">
        <f t="shared" si="77"/>
        <v>0.31632653061224486</v>
      </c>
      <c r="AL111" s="85">
        <f t="shared" si="74"/>
        <v>0.32653061224489793</v>
      </c>
      <c r="AM111" s="85">
        <f t="shared" si="74"/>
        <v>0.33673469387755101</v>
      </c>
      <c r="AN111" s="85">
        <f t="shared" si="74"/>
        <v>0.34693877551020408</v>
      </c>
      <c r="AO111" s="85">
        <f t="shared" si="74"/>
        <v>0.3571428571428571</v>
      </c>
      <c r="AP111" s="85">
        <f t="shared" si="74"/>
        <v>0.36734693877551017</v>
      </c>
      <c r="AQ111" s="85">
        <f t="shared" si="74"/>
        <v>0.37755102040816324</v>
      </c>
      <c r="AR111" s="85">
        <f t="shared" si="74"/>
        <v>0.38775510204081631</v>
      </c>
      <c r="AS111" s="85">
        <f t="shared" si="74"/>
        <v>0.39795918367346933</v>
      </c>
      <c r="AT111" s="85">
        <f t="shared" si="74"/>
        <v>0.4081632653061224</v>
      </c>
      <c r="AU111" s="85">
        <f t="shared" si="74"/>
        <v>0.41836734693877548</v>
      </c>
      <c r="AV111" s="85">
        <f t="shared" si="74"/>
        <v>0.42857142857142855</v>
      </c>
      <c r="AW111" s="85">
        <f t="shared" si="74"/>
        <v>0.43877551020408162</v>
      </c>
      <c r="AX111" s="85">
        <f t="shared" si="74"/>
        <v>0.44897959183673464</v>
      </c>
      <c r="AY111" s="85">
        <f t="shared" si="74"/>
        <v>0.45918367346938771</v>
      </c>
      <c r="AZ111" s="85">
        <f t="shared" si="74"/>
        <v>0.46938775510204078</v>
      </c>
      <c r="BA111" s="85">
        <f t="shared" si="74"/>
        <v>0.47959183673469385</v>
      </c>
      <c r="BB111" s="85">
        <f t="shared" si="75"/>
        <v>0.48979591836734693</v>
      </c>
      <c r="BC111" s="85">
        <f t="shared" si="75"/>
        <v>0.49999999999999994</v>
      </c>
      <c r="BD111" s="85">
        <f t="shared" si="75"/>
        <v>0.51020408163265307</v>
      </c>
      <c r="BE111" s="85">
        <f t="shared" si="75"/>
        <v>0.52040816326530603</v>
      </c>
      <c r="BF111" s="85">
        <f t="shared" si="75"/>
        <v>0.53061224489795911</v>
      </c>
      <c r="BG111" s="85">
        <f t="shared" si="75"/>
        <v>0.54081632653061218</v>
      </c>
      <c r="BH111" s="85">
        <f t="shared" si="75"/>
        <v>0.55102040816326525</v>
      </c>
      <c r="BI111" s="85">
        <f t="shared" si="75"/>
        <v>0.56122448979591832</v>
      </c>
      <c r="BJ111" s="85">
        <f t="shared" si="75"/>
        <v>0.5714285714285714</v>
      </c>
      <c r="BK111" s="85">
        <f t="shared" si="75"/>
        <v>0.58163265306122447</v>
      </c>
      <c r="BL111" s="85">
        <f t="shared" si="75"/>
        <v>0.59183673469387754</v>
      </c>
      <c r="BM111" s="85">
        <f t="shared" si="75"/>
        <v>0.60204081632653061</v>
      </c>
      <c r="BN111" s="85">
        <f t="shared" si="75"/>
        <v>0.61224489795918358</v>
      </c>
      <c r="BO111" s="85">
        <f t="shared" si="75"/>
        <v>0.62244897959183665</v>
      </c>
      <c r="BP111" s="85">
        <f t="shared" si="75"/>
        <v>0.63265306122448972</v>
      </c>
      <c r="BQ111" s="85">
        <f t="shared" si="75"/>
        <v>0.64285714285714279</v>
      </c>
      <c r="BR111" s="85">
        <f t="shared" si="79"/>
        <v>0.65306122448979587</v>
      </c>
      <c r="BS111" s="85">
        <f t="shared" si="79"/>
        <v>0.66326530612244894</v>
      </c>
      <c r="BT111" s="85">
        <f t="shared" si="79"/>
        <v>0.67346938775510201</v>
      </c>
      <c r="BU111" s="85">
        <f t="shared" si="79"/>
        <v>0.68367346938775508</v>
      </c>
      <c r="BV111" s="85">
        <f t="shared" si="79"/>
        <v>0.69387755102040816</v>
      </c>
      <c r="BW111" s="85">
        <f t="shared" si="79"/>
        <v>0.70408163265306112</v>
      </c>
      <c r="BX111" s="85">
        <f t="shared" si="79"/>
        <v>0.71428571428571419</v>
      </c>
      <c r="BY111" s="85">
        <f t="shared" si="79"/>
        <v>0.72448979591836726</v>
      </c>
      <c r="BZ111" s="85">
        <f t="shared" si="79"/>
        <v>0.73469387755102034</v>
      </c>
      <c r="CA111" s="85">
        <f t="shared" si="79"/>
        <v>0.74489795918367341</v>
      </c>
      <c r="CB111" s="85">
        <f t="shared" si="79"/>
        <v>0.75510204081632648</v>
      </c>
      <c r="CC111" s="85">
        <f t="shared" si="79"/>
        <v>0.76530612244897955</v>
      </c>
      <c r="CD111" s="85">
        <f t="shared" si="79"/>
        <v>0.77551020408163263</v>
      </c>
      <c r="CE111" s="85">
        <f t="shared" si="79"/>
        <v>0.7857142857142857</v>
      </c>
      <c r="CF111" s="85">
        <f t="shared" si="79"/>
        <v>0.79591836734693866</v>
      </c>
      <c r="CG111" s="85">
        <f t="shared" si="79"/>
        <v>0.80612244897959173</v>
      </c>
      <c r="CH111" s="85">
        <f t="shared" ref="CH111:DR113" si="81">IF(CH$13&lt;$D111,$E111*CH$13,1)</f>
        <v>0.81632653061224481</v>
      </c>
      <c r="CI111" s="85">
        <f t="shared" si="81"/>
        <v>0.82653061224489788</v>
      </c>
      <c r="CJ111" s="85">
        <f t="shared" si="81"/>
        <v>0.83673469387755095</v>
      </c>
      <c r="CK111" s="85">
        <f t="shared" si="81"/>
        <v>0.84693877551020402</v>
      </c>
      <c r="CL111" s="85">
        <f t="shared" si="81"/>
        <v>0.8571428571428571</v>
      </c>
      <c r="CM111" s="85">
        <f t="shared" si="81"/>
        <v>0.86734693877551017</v>
      </c>
      <c r="CN111" s="85">
        <f t="shared" si="81"/>
        <v>0.87755102040816324</v>
      </c>
      <c r="CO111" s="85">
        <f t="shared" si="81"/>
        <v>0.8877551020408162</v>
      </c>
      <c r="CP111" s="85">
        <f t="shared" si="81"/>
        <v>0.89795918367346927</v>
      </c>
      <c r="CQ111" s="85">
        <f t="shared" si="81"/>
        <v>0.90816326530612235</v>
      </c>
      <c r="CR111" s="85">
        <f t="shared" si="81"/>
        <v>0.91836734693877542</v>
      </c>
      <c r="CS111" s="85">
        <f t="shared" si="81"/>
        <v>0.92857142857142849</v>
      </c>
      <c r="CT111" s="85">
        <f t="shared" si="81"/>
        <v>0.93877551020408156</v>
      </c>
      <c r="CU111" s="85">
        <f t="shared" si="81"/>
        <v>0.94897959183673464</v>
      </c>
      <c r="CV111" s="85">
        <f t="shared" si="81"/>
        <v>0.95918367346938771</v>
      </c>
      <c r="CW111" s="85">
        <f t="shared" si="81"/>
        <v>0.96938775510204078</v>
      </c>
      <c r="CX111" s="85">
        <f t="shared" si="81"/>
        <v>0.97959183673469385</v>
      </c>
      <c r="CY111" s="85">
        <f t="shared" si="81"/>
        <v>0.98979591836734682</v>
      </c>
      <c r="CZ111" s="85">
        <f t="shared" si="81"/>
        <v>1</v>
      </c>
      <c r="DA111" s="85">
        <f t="shared" si="81"/>
        <v>1</v>
      </c>
      <c r="DB111" s="85">
        <f t="shared" si="81"/>
        <v>1</v>
      </c>
      <c r="DC111" s="85">
        <f t="shared" si="81"/>
        <v>1</v>
      </c>
      <c r="DD111" s="85">
        <f t="shared" si="81"/>
        <v>1</v>
      </c>
      <c r="DE111" s="85">
        <f t="shared" si="81"/>
        <v>1</v>
      </c>
      <c r="DF111" s="85">
        <f t="shared" si="81"/>
        <v>1</v>
      </c>
      <c r="DG111" s="85">
        <f t="shared" si="81"/>
        <v>1</v>
      </c>
      <c r="DH111" s="85">
        <f t="shared" si="81"/>
        <v>1</v>
      </c>
      <c r="DI111" s="85">
        <f t="shared" si="81"/>
        <v>1</v>
      </c>
      <c r="DJ111" s="85">
        <f t="shared" si="81"/>
        <v>1</v>
      </c>
      <c r="DK111" s="85">
        <f t="shared" si="81"/>
        <v>1</v>
      </c>
      <c r="DL111" s="85">
        <f t="shared" si="81"/>
        <v>1</v>
      </c>
      <c r="DM111" s="85">
        <f t="shared" si="81"/>
        <v>1</v>
      </c>
      <c r="DN111" s="85">
        <f t="shared" si="81"/>
        <v>1</v>
      </c>
      <c r="DO111" s="85">
        <f t="shared" si="81"/>
        <v>1</v>
      </c>
      <c r="DP111" s="85">
        <f t="shared" si="81"/>
        <v>1</v>
      </c>
      <c r="DQ111" s="85">
        <f t="shared" si="81"/>
        <v>1</v>
      </c>
      <c r="DR111" s="85">
        <f t="shared" si="81"/>
        <v>1</v>
      </c>
      <c r="DS111" s="79" t="s">
        <v>32</v>
      </c>
    </row>
    <row r="112" spans="2:123" x14ac:dyDescent="0.45">
      <c r="B112" s="80">
        <f t="shared" si="56"/>
        <v>100</v>
      </c>
      <c r="C112" s="81">
        <f t="shared" si="55"/>
        <v>8.2499999999999893</v>
      </c>
      <c r="D112" s="82">
        <f t="shared" si="57"/>
        <v>99</v>
      </c>
      <c r="E112" s="83">
        <f t="shared" si="59"/>
        <v>1.0101010101010102E-2</v>
      </c>
      <c r="F112" s="85"/>
      <c r="G112" s="85">
        <f t="shared" si="72"/>
        <v>1.0101010101010102E-2</v>
      </c>
      <c r="H112" s="85">
        <f t="shared" si="72"/>
        <v>2.0202020202020204E-2</v>
      </c>
      <c r="I112" s="85">
        <f t="shared" si="72"/>
        <v>3.0303030303030304E-2</v>
      </c>
      <c r="J112" s="85">
        <f t="shared" si="72"/>
        <v>4.0404040404040407E-2</v>
      </c>
      <c r="K112" s="85">
        <f t="shared" si="72"/>
        <v>5.0505050505050511E-2</v>
      </c>
      <c r="L112" s="85">
        <f t="shared" si="72"/>
        <v>6.0606060606060608E-2</v>
      </c>
      <c r="M112" s="85">
        <f t="shared" si="72"/>
        <v>7.0707070707070718E-2</v>
      </c>
      <c r="N112" s="85">
        <f t="shared" si="72"/>
        <v>8.0808080808080815E-2</v>
      </c>
      <c r="O112" s="85">
        <f t="shared" si="72"/>
        <v>9.0909090909090912E-2</v>
      </c>
      <c r="P112" s="85">
        <f t="shared" si="72"/>
        <v>0.10101010101010102</v>
      </c>
      <c r="Q112" s="85">
        <f t="shared" si="72"/>
        <v>0.11111111111111112</v>
      </c>
      <c r="R112" s="85">
        <f t="shared" si="72"/>
        <v>0.12121212121212122</v>
      </c>
      <c r="S112" s="85">
        <f t="shared" si="72"/>
        <v>0.13131313131313133</v>
      </c>
      <c r="T112" s="85">
        <f t="shared" si="72"/>
        <v>0.14141414141414144</v>
      </c>
      <c r="U112" s="85">
        <f t="shared" si="72"/>
        <v>0.15151515151515152</v>
      </c>
      <c r="V112" s="85">
        <f t="shared" si="72"/>
        <v>0.16161616161616163</v>
      </c>
      <c r="W112" s="85">
        <f t="shared" si="77"/>
        <v>0.17171717171717174</v>
      </c>
      <c r="X112" s="85">
        <f t="shared" si="77"/>
        <v>0.18181818181818182</v>
      </c>
      <c r="Y112" s="85">
        <f t="shared" si="77"/>
        <v>0.19191919191919193</v>
      </c>
      <c r="Z112" s="85">
        <f t="shared" si="77"/>
        <v>0.20202020202020204</v>
      </c>
      <c r="AA112" s="85">
        <f t="shared" si="77"/>
        <v>0.21212121212121213</v>
      </c>
      <c r="AB112" s="85">
        <f t="shared" si="77"/>
        <v>0.22222222222222224</v>
      </c>
      <c r="AC112" s="85">
        <f t="shared" si="77"/>
        <v>0.23232323232323235</v>
      </c>
      <c r="AD112" s="85">
        <f t="shared" si="77"/>
        <v>0.24242424242424243</v>
      </c>
      <c r="AE112" s="85">
        <f t="shared" si="77"/>
        <v>0.25252525252525254</v>
      </c>
      <c r="AF112" s="85">
        <f t="shared" si="77"/>
        <v>0.26262626262626265</v>
      </c>
      <c r="AG112" s="85">
        <f t="shared" si="77"/>
        <v>0.27272727272727276</v>
      </c>
      <c r="AH112" s="85">
        <f t="shared" si="77"/>
        <v>0.28282828282828287</v>
      </c>
      <c r="AI112" s="85">
        <f t="shared" si="77"/>
        <v>0.29292929292929293</v>
      </c>
      <c r="AJ112" s="85">
        <f t="shared" si="77"/>
        <v>0.30303030303030304</v>
      </c>
      <c r="AK112" s="85">
        <f t="shared" si="77"/>
        <v>0.31313131313131315</v>
      </c>
      <c r="AL112" s="85">
        <f t="shared" si="74"/>
        <v>0.32323232323232326</v>
      </c>
      <c r="AM112" s="85">
        <f t="shared" si="74"/>
        <v>0.33333333333333337</v>
      </c>
      <c r="AN112" s="85">
        <f t="shared" si="74"/>
        <v>0.34343434343434348</v>
      </c>
      <c r="AO112" s="85">
        <f t="shared" si="74"/>
        <v>0.35353535353535359</v>
      </c>
      <c r="AP112" s="85">
        <f t="shared" si="74"/>
        <v>0.36363636363636365</v>
      </c>
      <c r="AQ112" s="85">
        <f t="shared" si="74"/>
        <v>0.37373737373737376</v>
      </c>
      <c r="AR112" s="85">
        <f t="shared" si="74"/>
        <v>0.38383838383838387</v>
      </c>
      <c r="AS112" s="85">
        <f t="shared" si="74"/>
        <v>0.39393939393939398</v>
      </c>
      <c r="AT112" s="85">
        <f t="shared" si="74"/>
        <v>0.40404040404040409</v>
      </c>
      <c r="AU112" s="85">
        <f t="shared" si="74"/>
        <v>0.4141414141414142</v>
      </c>
      <c r="AV112" s="85">
        <f t="shared" si="74"/>
        <v>0.42424242424242425</v>
      </c>
      <c r="AW112" s="85">
        <f t="shared" si="74"/>
        <v>0.43434343434343436</v>
      </c>
      <c r="AX112" s="85">
        <f t="shared" si="74"/>
        <v>0.44444444444444448</v>
      </c>
      <c r="AY112" s="85">
        <f t="shared" si="74"/>
        <v>0.45454545454545459</v>
      </c>
      <c r="AZ112" s="85">
        <f t="shared" si="74"/>
        <v>0.4646464646464647</v>
      </c>
      <c r="BA112" s="85">
        <f t="shared" si="74"/>
        <v>0.47474747474747481</v>
      </c>
      <c r="BB112" s="85">
        <f t="shared" si="75"/>
        <v>0.48484848484848486</v>
      </c>
      <c r="BC112" s="85">
        <f t="shared" si="75"/>
        <v>0.49494949494949497</v>
      </c>
      <c r="BD112" s="85">
        <f t="shared" si="75"/>
        <v>0.50505050505050508</v>
      </c>
      <c r="BE112" s="85">
        <f t="shared" si="75"/>
        <v>0.51515151515151525</v>
      </c>
      <c r="BF112" s="85">
        <f t="shared" si="75"/>
        <v>0.5252525252525253</v>
      </c>
      <c r="BG112" s="85">
        <f t="shared" si="75"/>
        <v>0.53535353535353536</v>
      </c>
      <c r="BH112" s="85">
        <f t="shared" si="75"/>
        <v>0.54545454545454553</v>
      </c>
      <c r="BI112" s="85">
        <f t="shared" si="75"/>
        <v>0.55555555555555558</v>
      </c>
      <c r="BJ112" s="85">
        <f t="shared" si="75"/>
        <v>0.56565656565656575</v>
      </c>
      <c r="BK112" s="85">
        <f t="shared" si="75"/>
        <v>0.5757575757575758</v>
      </c>
      <c r="BL112" s="85">
        <f t="shared" si="75"/>
        <v>0.58585858585858586</v>
      </c>
      <c r="BM112" s="85">
        <f t="shared" si="75"/>
        <v>0.59595959595959602</v>
      </c>
      <c r="BN112" s="85">
        <f t="shared" si="75"/>
        <v>0.60606060606060608</v>
      </c>
      <c r="BO112" s="85">
        <f t="shared" si="75"/>
        <v>0.61616161616161624</v>
      </c>
      <c r="BP112" s="85">
        <f t="shared" si="75"/>
        <v>0.6262626262626263</v>
      </c>
      <c r="BQ112" s="85">
        <f t="shared" si="75"/>
        <v>0.63636363636363646</v>
      </c>
      <c r="BR112" s="85">
        <f t="shared" si="79"/>
        <v>0.64646464646464652</v>
      </c>
      <c r="BS112" s="85">
        <f t="shared" si="79"/>
        <v>0.65656565656565657</v>
      </c>
      <c r="BT112" s="85">
        <f t="shared" si="79"/>
        <v>0.66666666666666674</v>
      </c>
      <c r="BU112" s="85">
        <f t="shared" si="79"/>
        <v>0.6767676767676768</v>
      </c>
      <c r="BV112" s="85">
        <f t="shared" si="79"/>
        <v>0.68686868686868696</v>
      </c>
      <c r="BW112" s="85">
        <f t="shared" si="79"/>
        <v>0.69696969696969702</v>
      </c>
      <c r="BX112" s="85">
        <f t="shared" si="79"/>
        <v>0.70707070707070718</v>
      </c>
      <c r="BY112" s="85">
        <f t="shared" si="79"/>
        <v>0.71717171717171724</v>
      </c>
      <c r="BZ112" s="85">
        <f t="shared" si="79"/>
        <v>0.72727272727272729</v>
      </c>
      <c r="CA112" s="85">
        <f t="shared" si="79"/>
        <v>0.73737373737373746</v>
      </c>
      <c r="CB112" s="85">
        <f t="shared" si="79"/>
        <v>0.74747474747474751</v>
      </c>
      <c r="CC112" s="85">
        <f t="shared" si="79"/>
        <v>0.75757575757575768</v>
      </c>
      <c r="CD112" s="85">
        <f t="shared" si="79"/>
        <v>0.76767676767676774</v>
      </c>
      <c r="CE112" s="85">
        <f t="shared" si="79"/>
        <v>0.77777777777777779</v>
      </c>
      <c r="CF112" s="85">
        <f t="shared" si="79"/>
        <v>0.78787878787878796</v>
      </c>
      <c r="CG112" s="85">
        <f t="shared" si="79"/>
        <v>0.79797979797979801</v>
      </c>
      <c r="CH112" s="85">
        <f t="shared" si="81"/>
        <v>0.80808080808080818</v>
      </c>
      <c r="CI112" s="85">
        <f t="shared" si="81"/>
        <v>0.81818181818181823</v>
      </c>
      <c r="CJ112" s="85">
        <f t="shared" si="81"/>
        <v>0.8282828282828284</v>
      </c>
      <c r="CK112" s="85">
        <f t="shared" si="81"/>
        <v>0.83838383838383845</v>
      </c>
      <c r="CL112" s="85">
        <f t="shared" si="81"/>
        <v>0.84848484848484851</v>
      </c>
      <c r="CM112" s="85">
        <f t="shared" si="81"/>
        <v>0.85858585858585867</v>
      </c>
      <c r="CN112" s="85">
        <f t="shared" si="81"/>
        <v>0.86868686868686873</v>
      </c>
      <c r="CO112" s="85">
        <f t="shared" si="81"/>
        <v>0.8787878787878789</v>
      </c>
      <c r="CP112" s="85">
        <f t="shared" si="81"/>
        <v>0.88888888888888895</v>
      </c>
      <c r="CQ112" s="85">
        <f t="shared" si="81"/>
        <v>0.89898989898989912</v>
      </c>
      <c r="CR112" s="85">
        <f t="shared" si="81"/>
        <v>0.90909090909090917</v>
      </c>
      <c r="CS112" s="85">
        <f t="shared" si="81"/>
        <v>0.91919191919191923</v>
      </c>
      <c r="CT112" s="85">
        <f t="shared" si="81"/>
        <v>0.92929292929292939</v>
      </c>
      <c r="CU112" s="85">
        <f t="shared" si="81"/>
        <v>0.93939393939393945</v>
      </c>
      <c r="CV112" s="85">
        <f t="shared" si="81"/>
        <v>0.94949494949494961</v>
      </c>
      <c r="CW112" s="85">
        <f t="shared" si="81"/>
        <v>0.95959595959595967</v>
      </c>
      <c r="CX112" s="85">
        <f t="shared" si="81"/>
        <v>0.96969696969696972</v>
      </c>
      <c r="CY112" s="85">
        <f t="shared" si="81"/>
        <v>0.97979797979797989</v>
      </c>
      <c r="CZ112" s="85">
        <f t="shared" si="81"/>
        <v>0.98989898989898994</v>
      </c>
      <c r="DA112" s="85">
        <f t="shared" si="81"/>
        <v>1</v>
      </c>
      <c r="DB112" s="85">
        <f t="shared" si="81"/>
        <v>1</v>
      </c>
      <c r="DC112" s="85">
        <f t="shared" si="81"/>
        <v>1</v>
      </c>
      <c r="DD112" s="85">
        <f t="shared" si="81"/>
        <v>1</v>
      </c>
      <c r="DE112" s="85">
        <f t="shared" si="81"/>
        <v>1</v>
      </c>
      <c r="DF112" s="85">
        <f t="shared" si="81"/>
        <v>1</v>
      </c>
      <c r="DG112" s="85">
        <f t="shared" si="81"/>
        <v>1</v>
      </c>
      <c r="DH112" s="85">
        <f t="shared" si="81"/>
        <v>1</v>
      </c>
      <c r="DI112" s="85">
        <f t="shared" si="81"/>
        <v>1</v>
      </c>
      <c r="DJ112" s="85">
        <f t="shared" si="81"/>
        <v>1</v>
      </c>
      <c r="DK112" s="85">
        <f t="shared" si="81"/>
        <v>1</v>
      </c>
      <c r="DL112" s="85">
        <f t="shared" si="81"/>
        <v>1</v>
      </c>
      <c r="DM112" s="85">
        <f t="shared" si="81"/>
        <v>1</v>
      </c>
      <c r="DN112" s="85">
        <f t="shared" si="81"/>
        <v>1</v>
      </c>
      <c r="DO112" s="85">
        <f t="shared" si="81"/>
        <v>1</v>
      </c>
      <c r="DP112" s="85">
        <f t="shared" si="81"/>
        <v>1</v>
      </c>
      <c r="DQ112" s="85">
        <f t="shared" si="81"/>
        <v>1</v>
      </c>
      <c r="DR112" s="85">
        <f t="shared" si="81"/>
        <v>1</v>
      </c>
      <c r="DS112" s="79" t="s">
        <v>32</v>
      </c>
    </row>
    <row r="113" spans="2:123" x14ac:dyDescent="0.45">
      <c r="B113" s="80">
        <f t="shared" si="56"/>
        <v>101</v>
      </c>
      <c r="C113" s="81">
        <f t="shared" si="55"/>
        <v>8.3333333333333233</v>
      </c>
      <c r="D113" s="82">
        <f t="shared" si="57"/>
        <v>100</v>
      </c>
      <c r="E113" s="83">
        <f t="shared" si="59"/>
        <v>0.01</v>
      </c>
      <c r="F113" s="85"/>
      <c r="G113" s="85">
        <f t="shared" si="72"/>
        <v>0.01</v>
      </c>
      <c r="H113" s="85">
        <f t="shared" si="72"/>
        <v>0.02</v>
      </c>
      <c r="I113" s="85">
        <f t="shared" si="72"/>
        <v>0.03</v>
      </c>
      <c r="J113" s="85">
        <f t="shared" si="72"/>
        <v>0.04</v>
      </c>
      <c r="K113" s="85">
        <f t="shared" si="72"/>
        <v>0.05</v>
      </c>
      <c r="L113" s="85">
        <f t="shared" si="72"/>
        <v>0.06</v>
      </c>
      <c r="M113" s="85">
        <f t="shared" si="72"/>
        <v>7.0000000000000007E-2</v>
      </c>
      <c r="N113" s="85">
        <f t="shared" si="72"/>
        <v>0.08</v>
      </c>
      <c r="O113" s="85">
        <f t="shared" si="72"/>
        <v>0.09</v>
      </c>
      <c r="P113" s="85">
        <f t="shared" si="72"/>
        <v>0.1</v>
      </c>
      <c r="Q113" s="85">
        <f t="shared" si="72"/>
        <v>0.11</v>
      </c>
      <c r="R113" s="85">
        <f t="shared" si="72"/>
        <v>0.12</v>
      </c>
      <c r="S113" s="85">
        <f t="shared" si="72"/>
        <v>0.13</v>
      </c>
      <c r="T113" s="85">
        <f t="shared" si="72"/>
        <v>0.14000000000000001</v>
      </c>
      <c r="U113" s="85">
        <f t="shared" si="72"/>
        <v>0.15</v>
      </c>
      <c r="V113" s="85">
        <f t="shared" si="72"/>
        <v>0.16</v>
      </c>
      <c r="W113" s="85">
        <f t="shared" si="77"/>
        <v>0.17</v>
      </c>
      <c r="X113" s="85">
        <f t="shared" si="77"/>
        <v>0.18</v>
      </c>
      <c r="Y113" s="85">
        <f t="shared" si="77"/>
        <v>0.19</v>
      </c>
      <c r="Z113" s="85">
        <f t="shared" si="77"/>
        <v>0.2</v>
      </c>
      <c r="AA113" s="85">
        <f t="shared" si="77"/>
        <v>0.21</v>
      </c>
      <c r="AB113" s="85">
        <f t="shared" si="77"/>
        <v>0.22</v>
      </c>
      <c r="AC113" s="85">
        <f t="shared" si="77"/>
        <v>0.23</v>
      </c>
      <c r="AD113" s="85">
        <f t="shared" si="77"/>
        <v>0.24</v>
      </c>
      <c r="AE113" s="85">
        <f t="shared" si="77"/>
        <v>0.25</v>
      </c>
      <c r="AF113" s="85">
        <f t="shared" si="77"/>
        <v>0.26</v>
      </c>
      <c r="AG113" s="85">
        <f t="shared" si="77"/>
        <v>0.27</v>
      </c>
      <c r="AH113" s="85">
        <f t="shared" si="77"/>
        <v>0.28000000000000003</v>
      </c>
      <c r="AI113" s="85">
        <f t="shared" si="77"/>
        <v>0.28999999999999998</v>
      </c>
      <c r="AJ113" s="85">
        <f t="shared" si="77"/>
        <v>0.3</v>
      </c>
      <c r="AK113" s="85">
        <f t="shared" si="77"/>
        <v>0.31</v>
      </c>
      <c r="AL113" s="85">
        <f t="shared" si="74"/>
        <v>0.32</v>
      </c>
      <c r="AM113" s="85">
        <f t="shared" si="74"/>
        <v>0.33</v>
      </c>
      <c r="AN113" s="85">
        <f t="shared" si="74"/>
        <v>0.34</v>
      </c>
      <c r="AO113" s="85">
        <f t="shared" si="74"/>
        <v>0.35000000000000003</v>
      </c>
      <c r="AP113" s="85">
        <f t="shared" si="74"/>
        <v>0.36</v>
      </c>
      <c r="AQ113" s="85">
        <f t="shared" si="74"/>
        <v>0.37</v>
      </c>
      <c r="AR113" s="85">
        <f t="shared" si="74"/>
        <v>0.38</v>
      </c>
      <c r="AS113" s="85">
        <f t="shared" si="74"/>
        <v>0.39</v>
      </c>
      <c r="AT113" s="85">
        <f t="shared" si="74"/>
        <v>0.4</v>
      </c>
      <c r="AU113" s="85">
        <f t="shared" si="74"/>
        <v>0.41000000000000003</v>
      </c>
      <c r="AV113" s="85">
        <f t="shared" si="74"/>
        <v>0.42</v>
      </c>
      <c r="AW113" s="85">
        <f t="shared" si="74"/>
        <v>0.43</v>
      </c>
      <c r="AX113" s="85">
        <f t="shared" si="74"/>
        <v>0.44</v>
      </c>
      <c r="AY113" s="85">
        <f t="shared" si="74"/>
        <v>0.45</v>
      </c>
      <c r="AZ113" s="85">
        <f t="shared" si="74"/>
        <v>0.46</v>
      </c>
      <c r="BA113" s="85">
        <f t="shared" si="74"/>
        <v>0.47000000000000003</v>
      </c>
      <c r="BB113" s="85">
        <f t="shared" si="75"/>
        <v>0.48</v>
      </c>
      <c r="BC113" s="85">
        <f t="shared" si="75"/>
        <v>0.49</v>
      </c>
      <c r="BD113" s="85">
        <f t="shared" si="75"/>
        <v>0.5</v>
      </c>
      <c r="BE113" s="85">
        <f t="shared" si="75"/>
        <v>0.51</v>
      </c>
      <c r="BF113" s="85">
        <f t="shared" si="75"/>
        <v>0.52</v>
      </c>
      <c r="BG113" s="85">
        <f t="shared" si="75"/>
        <v>0.53</v>
      </c>
      <c r="BH113" s="85">
        <f t="shared" si="75"/>
        <v>0.54</v>
      </c>
      <c r="BI113" s="85">
        <f t="shared" si="75"/>
        <v>0.55000000000000004</v>
      </c>
      <c r="BJ113" s="85">
        <f t="shared" si="75"/>
        <v>0.56000000000000005</v>
      </c>
      <c r="BK113" s="85">
        <f t="shared" si="75"/>
        <v>0.57000000000000006</v>
      </c>
      <c r="BL113" s="85">
        <f t="shared" si="75"/>
        <v>0.57999999999999996</v>
      </c>
      <c r="BM113" s="85">
        <f t="shared" si="75"/>
        <v>0.59</v>
      </c>
      <c r="BN113" s="85">
        <f t="shared" si="75"/>
        <v>0.6</v>
      </c>
      <c r="BO113" s="85">
        <f t="shared" si="75"/>
        <v>0.61</v>
      </c>
      <c r="BP113" s="85">
        <f t="shared" si="75"/>
        <v>0.62</v>
      </c>
      <c r="BQ113" s="85">
        <f t="shared" si="75"/>
        <v>0.63</v>
      </c>
      <c r="BR113" s="85">
        <f t="shared" si="79"/>
        <v>0.64</v>
      </c>
      <c r="BS113" s="85">
        <f t="shared" si="79"/>
        <v>0.65</v>
      </c>
      <c r="BT113" s="85">
        <f t="shared" si="79"/>
        <v>0.66</v>
      </c>
      <c r="BU113" s="85">
        <f t="shared" si="79"/>
        <v>0.67</v>
      </c>
      <c r="BV113" s="85">
        <f t="shared" si="79"/>
        <v>0.68</v>
      </c>
      <c r="BW113" s="85">
        <f t="shared" si="79"/>
        <v>0.69000000000000006</v>
      </c>
      <c r="BX113" s="85">
        <f t="shared" si="79"/>
        <v>0.70000000000000007</v>
      </c>
      <c r="BY113" s="85">
        <f t="shared" si="79"/>
        <v>0.71</v>
      </c>
      <c r="BZ113" s="85">
        <f t="shared" si="79"/>
        <v>0.72</v>
      </c>
      <c r="CA113" s="85">
        <f t="shared" si="79"/>
        <v>0.73</v>
      </c>
      <c r="CB113" s="85">
        <f t="shared" si="79"/>
        <v>0.74</v>
      </c>
      <c r="CC113" s="85">
        <f t="shared" si="79"/>
        <v>0.75</v>
      </c>
      <c r="CD113" s="85">
        <f t="shared" si="79"/>
        <v>0.76</v>
      </c>
      <c r="CE113" s="85">
        <f t="shared" si="79"/>
        <v>0.77</v>
      </c>
      <c r="CF113" s="85">
        <f t="shared" si="79"/>
        <v>0.78</v>
      </c>
      <c r="CG113" s="85">
        <f t="shared" si="79"/>
        <v>0.79</v>
      </c>
      <c r="CH113" s="85">
        <f t="shared" si="81"/>
        <v>0.8</v>
      </c>
      <c r="CI113" s="85">
        <f t="shared" si="81"/>
        <v>0.81</v>
      </c>
      <c r="CJ113" s="85">
        <f t="shared" si="81"/>
        <v>0.82000000000000006</v>
      </c>
      <c r="CK113" s="85">
        <f t="shared" si="81"/>
        <v>0.83000000000000007</v>
      </c>
      <c r="CL113" s="85">
        <f t="shared" si="81"/>
        <v>0.84</v>
      </c>
      <c r="CM113" s="85">
        <f t="shared" si="81"/>
        <v>0.85</v>
      </c>
      <c r="CN113" s="85">
        <f t="shared" si="81"/>
        <v>0.86</v>
      </c>
      <c r="CO113" s="85">
        <f t="shared" si="81"/>
        <v>0.87</v>
      </c>
      <c r="CP113" s="85">
        <f t="shared" si="81"/>
        <v>0.88</v>
      </c>
      <c r="CQ113" s="85">
        <f t="shared" si="81"/>
        <v>0.89</v>
      </c>
      <c r="CR113" s="85">
        <f t="shared" si="81"/>
        <v>0.9</v>
      </c>
      <c r="CS113" s="85">
        <f t="shared" si="81"/>
        <v>0.91</v>
      </c>
      <c r="CT113" s="85">
        <f t="shared" si="81"/>
        <v>0.92</v>
      </c>
      <c r="CU113" s="85">
        <f t="shared" si="81"/>
        <v>0.93</v>
      </c>
      <c r="CV113" s="85">
        <f t="shared" si="81"/>
        <v>0.94000000000000006</v>
      </c>
      <c r="CW113" s="85">
        <f t="shared" si="81"/>
        <v>0.95000000000000007</v>
      </c>
      <c r="CX113" s="85">
        <f t="shared" si="81"/>
        <v>0.96</v>
      </c>
      <c r="CY113" s="85">
        <f t="shared" si="81"/>
        <v>0.97</v>
      </c>
      <c r="CZ113" s="85">
        <f t="shared" si="81"/>
        <v>0.98</v>
      </c>
      <c r="DA113" s="85">
        <f t="shared" si="81"/>
        <v>0.99</v>
      </c>
      <c r="DB113" s="85">
        <f t="shared" si="81"/>
        <v>1</v>
      </c>
      <c r="DC113" s="85">
        <f t="shared" si="81"/>
        <v>1</v>
      </c>
      <c r="DD113" s="85">
        <f t="shared" si="81"/>
        <v>1</v>
      </c>
      <c r="DE113" s="85">
        <f t="shared" si="81"/>
        <v>1</v>
      </c>
      <c r="DF113" s="85">
        <f t="shared" si="81"/>
        <v>1</v>
      </c>
      <c r="DG113" s="85">
        <f t="shared" si="81"/>
        <v>1</v>
      </c>
      <c r="DH113" s="85">
        <f t="shared" si="81"/>
        <v>1</v>
      </c>
      <c r="DI113" s="85">
        <f t="shared" si="81"/>
        <v>1</v>
      </c>
      <c r="DJ113" s="85">
        <f t="shared" si="81"/>
        <v>1</v>
      </c>
      <c r="DK113" s="85">
        <f t="shared" si="81"/>
        <v>1</v>
      </c>
      <c r="DL113" s="85">
        <f t="shared" si="81"/>
        <v>1</v>
      </c>
      <c r="DM113" s="85">
        <f t="shared" si="81"/>
        <v>1</v>
      </c>
      <c r="DN113" s="85">
        <f t="shared" si="81"/>
        <v>1</v>
      </c>
      <c r="DO113" s="85">
        <f t="shared" si="81"/>
        <v>1</v>
      </c>
      <c r="DP113" s="85">
        <f t="shared" si="81"/>
        <v>1</v>
      </c>
      <c r="DQ113" s="85">
        <f t="shared" si="81"/>
        <v>1</v>
      </c>
      <c r="DR113" s="85">
        <f t="shared" si="81"/>
        <v>1</v>
      </c>
      <c r="DS113" s="79" t="s">
        <v>32</v>
      </c>
    </row>
    <row r="114" spans="2:123" x14ac:dyDescent="0.45">
      <c r="B114" s="62"/>
      <c r="C114" s="62"/>
    </row>
    <row r="115" spans="2:123" x14ac:dyDescent="0.45">
      <c r="B115" s="62"/>
      <c r="C115" s="62"/>
    </row>
    <row r="116" spans="2:123" x14ac:dyDescent="0.45">
      <c r="B116" s="62"/>
      <c r="C116" s="62"/>
    </row>
    <row r="117" spans="2:123" x14ac:dyDescent="0.45">
      <c r="B117" s="62"/>
      <c r="C117" s="62"/>
    </row>
    <row r="118" spans="2:123" x14ac:dyDescent="0.45">
      <c r="B118" s="62"/>
      <c r="C118" s="62"/>
    </row>
    <row r="119" spans="2:123" x14ac:dyDescent="0.45">
      <c r="B119" s="62"/>
      <c r="C119" s="62"/>
    </row>
    <row r="120" spans="2:123" x14ac:dyDescent="0.45">
      <c r="B120" s="62"/>
      <c r="C120" s="62"/>
    </row>
    <row r="121" spans="2:123" x14ac:dyDescent="0.45">
      <c r="B121" s="62"/>
      <c r="C121" s="62"/>
    </row>
    <row r="122" spans="2:123" x14ac:dyDescent="0.45">
      <c r="B122" s="62"/>
      <c r="C122" s="62"/>
    </row>
    <row r="123" spans="2:123" x14ac:dyDescent="0.45">
      <c r="B123" s="62"/>
      <c r="C123" s="62"/>
    </row>
    <row r="124" spans="2:123" x14ac:dyDescent="0.45">
      <c r="B124" s="62"/>
      <c r="C124" s="62"/>
    </row>
    <row r="125" spans="2:123" x14ac:dyDescent="0.45">
      <c r="B125" s="62"/>
      <c r="C125" s="62"/>
    </row>
    <row r="126" spans="2:123" x14ac:dyDescent="0.45">
      <c r="B126" s="62"/>
      <c r="C126" s="62"/>
    </row>
    <row r="127" spans="2:123" x14ac:dyDescent="0.45">
      <c r="B127" s="62"/>
      <c r="C127" s="62"/>
    </row>
    <row r="128" spans="2:123" x14ac:dyDescent="0.45">
      <c r="B128" s="62"/>
      <c r="C128" s="62"/>
    </row>
    <row r="129" spans="2:3" x14ac:dyDescent="0.45">
      <c r="B129" s="62"/>
      <c r="C129" s="62"/>
    </row>
    <row r="130" spans="2:3" x14ac:dyDescent="0.45">
      <c r="B130" s="62"/>
      <c r="C130" s="62"/>
    </row>
    <row r="131" spans="2:3" x14ac:dyDescent="0.45">
      <c r="B131" s="62"/>
      <c r="C131" s="62"/>
    </row>
    <row r="132" spans="2:3" x14ac:dyDescent="0.45">
      <c r="B132" s="62"/>
      <c r="C132" s="62"/>
    </row>
    <row r="133" spans="2:3" x14ac:dyDescent="0.45">
      <c r="B133" s="62"/>
      <c r="C133" s="62"/>
    </row>
    <row r="134" spans="2:3" x14ac:dyDescent="0.45">
      <c r="B134" s="62"/>
      <c r="C134" s="62"/>
    </row>
    <row r="135" spans="2:3" x14ac:dyDescent="0.45">
      <c r="B135" s="62"/>
      <c r="C135" s="62"/>
    </row>
    <row r="136" spans="2:3" x14ac:dyDescent="0.45">
      <c r="B136" s="62"/>
      <c r="C136" s="62"/>
    </row>
    <row r="137" spans="2:3" x14ac:dyDescent="0.45">
      <c r="B137" s="62"/>
      <c r="C137" s="62"/>
    </row>
    <row r="138" spans="2:3" x14ac:dyDescent="0.45">
      <c r="B138" s="62"/>
      <c r="C138" s="62"/>
    </row>
    <row r="139" spans="2:3" x14ac:dyDescent="0.45">
      <c r="B139" s="62"/>
      <c r="C139" s="62"/>
    </row>
    <row r="140" spans="2:3" x14ac:dyDescent="0.45">
      <c r="B140" s="62"/>
      <c r="C140" s="62"/>
    </row>
    <row r="141" spans="2:3" x14ac:dyDescent="0.45">
      <c r="B141" s="62"/>
      <c r="C141" s="62"/>
    </row>
    <row r="142" spans="2:3" x14ac:dyDescent="0.45">
      <c r="B142" s="62"/>
      <c r="C142" s="62"/>
    </row>
    <row r="143" spans="2:3" x14ac:dyDescent="0.45">
      <c r="B143" s="62"/>
      <c r="C143" s="62"/>
    </row>
    <row r="144" spans="2:3" x14ac:dyDescent="0.45">
      <c r="B144" s="62"/>
      <c r="C144" s="62"/>
    </row>
    <row r="145" spans="2:3" x14ac:dyDescent="0.45">
      <c r="B145" s="62"/>
      <c r="C145" s="62"/>
    </row>
    <row r="146" spans="2:3" x14ac:dyDescent="0.45">
      <c r="B146" s="62"/>
      <c r="C146" s="62"/>
    </row>
    <row r="147" spans="2:3" x14ac:dyDescent="0.45">
      <c r="B147" s="62"/>
      <c r="C147" s="62"/>
    </row>
    <row r="148" spans="2:3" x14ac:dyDescent="0.45">
      <c r="B148" s="62"/>
      <c r="C148" s="62"/>
    </row>
    <row r="149" spans="2:3" x14ac:dyDescent="0.45">
      <c r="B149" s="62"/>
      <c r="C149" s="62"/>
    </row>
    <row r="150" spans="2:3" x14ac:dyDescent="0.45">
      <c r="B150" s="62"/>
      <c r="C150" s="62"/>
    </row>
    <row r="151" spans="2:3" x14ac:dyDescent="0.45">
      <c r="B151" s="62"/>
      <c r="C151" s="62"/>
    </row>
    <row r="152" spans="2:3" x14ac:dyDescent="0.45">
      <c r="B152" s="62"/>
      <c r="C152" s="62"/>
    </row>
    <row r="153" spans="2:3" x14ac:dyDescent="0.45">
      <c r="B153" s="62"/>
      <c r="C153" s="62"/>
    </row>
    <row r="154" spans="2:3" x14ac:dyDescent="0.45">
      <c r="B154" s="62"/>
      <c r="C154" s="62"/>
    </row>
    <row r="155" spans="2:3" x14ac:dyDescent="0.45">
      <c r="B155" s="62"/>
      <c r="C155" s="62"/>
    </row>
    <row r="156" spans="2:3" x14ac:dyDescent="0.45">
      <c r="B156" s="62"/>
      <c r="C156" s="62"/>
    </row>
    <row r="157" spans="2:3" x14ac:dyDescent="0.45">
      <c r="B157" s="62"/>
      <c r="C157" s="62"/>
    </row>
    <row r="158" spans="2:3" x14ac:dyDescent="0.45">
      <c r="B158" s="62"/>
      <c r="C158" s="62"/>
    </row>
    <row r="159" spans="2:3" x14ac:dyDescent="0.45">
      <c r="B159" s="62"/>
      <c r="C159" s="62"/>
    </row>
    <row r="160" spans="2:3" x14ac:dyDescent="0.45">
      <c r="B160" s="62"/>
      <c r="C160" s="62"/>
    </row>
    <row r="161" spans="2:3" x14ac:dyDescent="0.45">
      <c r="B161" s="62"/>
      <c r="C161" s="62"/>
    </row>
    <row r="162" spans="2:3" x14ac:dyDescent="0.45">
      <c r="B162" s="62"/>
      <c r="C162" s="62"/>
    </row>
    <row r="163" spans="2:3" x14ac:dyDescent="0.45">
      <c r="B163" s="62"/>
      <c r="C163" s="62"/>
    </row>
    <row r="164" spans="2:3" x14ac:dyDescent="0.45">
      <c r="B164" s="62"/>
      <c r="C164" s="62"/>
    </row>
  </sheetData>
  <conditionalFormatting sqref="F14:DR113">
    <cfRule type="cellIs" dxfId="2" priority="1" operator="equal">
      <formula>1</formula>
    </cfRule>
    <cfRule type="cellIs" dxfId="1" priority="2" operator="equal">
      <formula>1</formula>
    </cfRule>
    <cfRule type="cellIs" dxfId="0" priority="3" operator="equal">
      <formula>1</formula>
    </cfRule>
  </conditionalFormatting>
  <pageMargins left="0.33" right="0.37" top="0.53" bottom="0.5" header="0.28000000000000003" footer="0.28000000000000003"/>
  <pageSetup paperSize="9" orientation="landscape" r:id="rId1"/>
  <headerFooter alignWithMargins="0">
    <oddHeader>&amp;C&amp;8&amp;A</oddHeader>
    <oddFooter>&amp;L&amp;8&amp;D, &amp;T&amp;C&amp;8Page &amp;P of &amp;N&amp;R&amp;8&amp;F,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u_x0020_archiveren xmlns="360F4CE5-3E06-4A9C-BF6E-020FB0797123">Nee</Nu_x0020_archiveren>
    <Weg_x0020_na_x0020_afloop_x0020_project xmlns="360F4CE5-3E06-4A9C-BF6E-020FB0797123">false</Weg_x0020_na_x0020_afloop_x0020_project>
    <Deliverable xmlns="360F4CE5-3E06-4A9C-BF6E-020FB0797123">false</Deliverable>
    <lcf76f155ced4ddcb4097134ff3c332f xmlns="360f4ce5-3e06-4a9c-bf6e-020fb0797123">
      <Terms xmlns="http://schemas.microsoft.com/office/infopath/2007/PartnerControls"/>
    </lcf76f155ced4ddcb4097134ff3c332f>
    <TaxCatchAll xmlns="ddc1db71-f0bb-477a-8e48-59d544cbe08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45F588E869F148A9DAAB39183C119C" ma:contentTypeVersion="" ma:contentTypeDescription="Create a new document." ma:contentTypeScope="" ma:versionID="734d5034da8dcb5e9fd0ead9daaa9f2e">
  <xsd:schema xmlns:xsd="http://www.w3.org/2001/XMLSchema" xmlns:xs="http://www.w3.org/2001/XMLSchema" xmlns:p="http://schemas.microsoft.com/office/2006/metadata/properties" xmlns:ns2="360F4CE5-3E06-4A9C-BF6E-020FB0797123" xmlns:ns3="360f4ce5-3e06-4a9c-bf6e-020fb0797123" xmlns:ns4="b568a5d2-6a1d-4b50-b29f-b448bc58868c" xmlns:ns5="ddc1db71-f0bb-477a-8e48-59d544cbe083" targetNamespace="http://schemas.microsoft.com/office/2006/metadata/properties" ma:root="true" ma:fieldsID="c2ad9ccaa88633222bd09751abd16597" ns2:_="" ns3:_="" ns4:_="" ns5:_="">
    <xsd:import namespace="360F4CE5-3E06-4A9C-BF6E-020FB0797123"/>
    <xsd:import namespace="360f4ce5-3e06-4a9c-bf6e-020fb0797123"/>
    <xsd:import namespace="b568a5d2-6a1d-4b50-b29f-b448bc58868c"/>
    <xsd:import namespace="ddc1db71-f0bb-477a-8e48-59d544cbe083"/>
    <xsd:element name="properties">
      <xsd:complexType>
        <xsd:sequence>
          <xsd:element name="documentManagement">
            <xsd:complexType>
              <xsd:all>
                <xsd:element ref="ns2:Weg_x0020_na_x0020_afloop_x0020_project" minOccurs="0"/>
                <xsd:element ref="ns2:Nu_x0020_archiveren" minOccurs="0"/>
                <xsd:element ref="ns2:Deliverable"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lcf76f155ced4ddcb4097134ff3c332f" minOccurs="0"/>
                <xsd:element ref="ns5: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F4CE5-3E06-4A9C-BF6E-020FB0797123" elementFormDefault="qualified">
    <xsd:import namespace="http://schemas.microsoft.com/office/2006/documentManagement/types"/>
    <xsd:import namespace="http://schemas.microsoft.com/office/infopath/2007/PartnerControls"/>
    <xsd:element name="Weg_x0020_na_x0020_afloop_x0020_project" ma:index="8" nillable="true" ma:displayName="Weg na afloop project" ma:default="0" ma:internalName="Weg_x0020_na_x0020_afloop_x0020_project">
      <xsd:simpleType>
        <xsd:restriction base="dms:Boolean"/>
      </xsd:simpleType>
    </xsd:element>
    <xsd:element name="Nu_x0020_archiveren" ma:index="9" nillable="true" ma:displayName="Nu archiveren" ma:default="Nee" ma:format="Dropdown" ma:internalName="Nu_x0020_archiveren">
      <xsd:simpleType>
        <xsd:restriction base="dms:Choice">
          <xsd:enumeration value="Ja"/>
          <xsd:enumeration value="Nee"/>
        </xsd:restriction>
      </xsd:simpleType>
    </xsd:element>
    <xsd:element name="Deliverable" ma:index="10" nillable="true" ma:displayName="Deliverable" ma:default="0" ma:description="Is het document een eindproduct en/of gedeeld met de klant?" ma:internalName="Deliverabl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60f4ce5-3e06-4a9c-bf6e-020fb079712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1c05986-9cd7-42d5-a9cb-5df8d4577f8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68a5d2-6a1d-4b50-b29f-b448bc58868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c1db71-f0bb-477a-8e48-59d544cbe08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99a110-3898-41e9-98b4-36b8ad32e5e8}" ma:internalName="TaxCatchAll" ma:showField="CatchAllData" ma:web="ddc1db71-f0bb-477a-8e48-59d544cbe0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A08B68-0D2A-42BB-B3E0-0B6AE1D32F07}">
  <ds:schemaRefs>
    <ds:schemaRef ds:uri="http://schemas.microsoft.com/sharepoint/v3/contenttype/forms"/>
  </ds:schemaRefs>
</ds:datastoreItem>
</file>

<file path=customXml/itemProps2.xml><?xml version="1.0" encoding="utf-8"?>
<ds:datastoreItem xmlns:ds="http://schemas.openxmlformats.org/officeDocument/2006/customXml" ds:itemID="{86328C12-6B4E-4870-9873-C47124D4D105}">
  <ds:schemaRefs>
    <ds:schemaRef ds:uri="http://schemas.microsoft.com/office/2006/metadata/properties"/>
    <ds:schemaRef ds:uri="http://schemas.microsoft.com/office/infopath/2007/PartnerControls"/>
    <ds:schemaRef ds:uri="360F4CE5-3E06-4A9C-BF6E-020FB0797123"/>
  </ds:schemaRefs>
</ds:datastoreItem>
</file>

<file path=customXml/itemProps3.xml><?xml version="1.0" encoding="utf-8"?>
<ds:datastoreItem xmlns:ds="http://schemas.openxmlformats.org/officeDocument/2006/customXml" ds:itemID="{24AA4E24-F60C-4D19-A2AB-FB762E6B34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eNPV model</vt:lpstr>
      <vt:lpstr>Inputs &gt;&gt;&gt;</vt:lpstr>
      <vt:lpstr>Assumptions</vt:lpstr>
      <vt:lpstr>Ramp curve</vt:lpstr>
    </vt:vector>
  </TitlesOfParts>
  <Company>L.E.K.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Merel Eusman</dc:creator>
  <cp:lastModifiedBy>Michiel Slag (SiRM)</cp:lastModifiedBy>
  <cp:lastPrinted>2001-08-15T14:19:28Z</cp:lastPrinted>
  <dcterms:created xsi:type="dcterms:W3CDTF">2001-07-06T14:42:23Z</dcterms:created>
  <dcterms:modified xsi:type="dcterms:W3CDTF">2021-12-14T11:48:22Z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d47060-f1cd-4bbe-8b4c-5fb444b8f676_Enabled">
    <vt:lpwstr>true</vt:lpwstr>
  </property>
  <property fmtid="{D5CDD505-2E9C-101B-9397-08002B2CF9AE}" pid="3" name="MSIP_Label_53d47060-f1cd-4bbe-8b4c-5fb444b8f676_SetDate">
    <vt:lpwstr>2021-07-21T10:43:33Z</vt:lpwstr>
  </property>
  <property fmtid="{D5CDD505-2E9C-101B-9397-08002B2CF9AE}" pid="4" name="MSIP_Label_53d47060-f1cd-4bbe-8b4c-5fb444b8f676_Method">
    <vt:lpwstr>Standard</vt:lpwstr>
  </property>
  <property fmtid="{D5CDD505-2E9C-101B-9397-08002B2CF9AE}" pid="5" name="MSIP_Label_53d47060-f1cd-4bbe-8b4c-5fb444b8f676_Name">
    <vt:lpwstr>L.E.K. Client Confidential</vt:lpwstr>
  </property>
  <property fmtid="{D5CDD505-2E9C-101B-9397-08002B2CF9AE}" pid="6" name="MSIP_Label_53d47060-f1cd-4bbe-8b4c-5fb444b8f676_SiteId">
    <vt:lpwstr>80408883-8646-4762-acfa-44e5da52b8dd</vt:lpwstr>
  </property>
  <property fmtid="{D5CDD505-2E9C-101B-9397-08002B2CF9AE}" pid="7" name="MSIP_Label_53d47060-f1cd-4bbe-8b4c-5fb444b8f676_ActionId">
    <vt:lpwstr>9acc4a1a-cbab-4462-bff4-252118ba453e</vt:lpwstr>
  </property>
  <property fmtid="{D5CDD505-2E9C-101B-9397-08002B2CF9AE}" pid="8" name="MSIP_Label_53d47060-f1cd-4bbe-8b4c-5fb444b8f676_ContentBits">
    <vt:lpwstr>0</vt:lpwstr>
  </property>
  <property fmtid="{D5CDD505-2E9C-101B-9397-08002B2CF9AE}" pid="9" name="ContentTypeId">
    <vt:lpwstr>0x0101007F45F588E869F148A9DAAB39183C119C</vt:lpwstr>
  </property>
</Properties>
</file>